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20" windowHeight="14955" activeTab="4"/>
  </bookViews>
  <sheets>
    <sheet name="Operation Budget" sheetId="1" r:id="rId1"/>
    <sheet name="FT Staffing" sheetId="2" r:id="rId2"/>
    <sheet name="Lessons (6-8)" sheetId="3" r:id="rId3"/>
    <sheet name="Rental (6-8)" sheetId="4" r:id="rId4"/>
    <sheet name="Rec Swim" sheetId="5" r:id="rId5"/>
    <sheet name="Sheet5" sheetId="6" r:id="rId6"/>
    <sheet name="Sheet4" sheetId="7" r:id="rId7"/>
  </sheets>
  <definedNames>
    <definedName name="_xlnm.Print_Area" localSheetId="1">'FT Staffing'!$A$1:$J$35</definedName>
    <definedName name="_xlnm.Print_Area" localSheetId="2">'Lessons (6-8)'!$A$1:$P$471</definedName>
    <definedName name="_xlnm.Print_Area" localSheetId="0">'Operation Budget'!$A$1:$D$37</definedName>
    <definedName name="_xlnm.Print_Area" localSheetId="4">'Rec Swim'!$A$1:$I$37</definedName>
    <definedName name="_xlnm.Print_Area" localSheetId="3">'Rental (6-8)'!$A$1:$M$114</definedName>
  </definedNames>
  <calcPr fullCalcOnLoad="1"/>
</workbook>
</file>

<file path=xl/sharedStrings.xml><?xml version="1.0" encoding="utf-8"?>
<sst xmlns="http://schemas.openxmlformats.org/spreadsheetml/2006/main" count="1290" uniqueCount="168">
  <si>
    <t xml:space="preserve">Roll Up </t>
  </si>
  <si>
    <t>REVENUES</t>
  </si>
  <si>
    <t>Recreational Swim</t>
  </si>
  <si>
    <t>Swim Lesson Revenue</t>
  </si>
  <si>
    <t>Rental Revenue</t>
  </si>
  <si>
    <t>Other revenue</t>
  </si>
  <si>
    <t>Sponsorship / Naming</t>
  </si>
  <si>
    <t>Total Gross Revenue</t>
  </si>
  <si>
    <t>Item</t>
  </si>
  <si>
    <t>Full Time Staff</t>
  </si>
  <si>
    <t>Part Time Staff</t>
  </si>
  <si>
    <t>Swim lessons</t>
  </si>
  <si>
    <t>Recreational/ Lane Swim</t>
  </si>
  <si>
    <t>Life Guards for Competition Rentals</t>
  </si>
  <si>
    <t>Staff Training</t>
  </si>
  <si>
    <t>Mileage</t>
  </si>
  <si>
    <t>Conferences</t>
  </si>
  <si>
    <t>Training</t>
  </si>
  <si>
    <t>Program Supplies</t>
  </si>
  <si>
    <t>Pool Equipment/ Repair</t>
  </si>
  <si>
    <t>Pool Maintenance Supplies</t>
  </si>
  <si>
    <t>Total</t>
  </si>
  <si>
    <t>Assumptions:</t>
  </si>
  <si>
    <t xml:space="preserve"> Staff costing based on mid-point GTA salary for range</t>
  </si>
  <si>
    <t xml:space="preserve"> Staffing concept does not include a midnight shift</t>
  </si>
  <si>
    <t>Annual Pool Operating Hours</t>
  </si>
  <si>
    <t># days @ wk</t>
  </si>
  <si>
    <t># weeks</t>
  </si>
  <si>
    <t>Hrs per Day</t>
  </si>
  <si>
    <t>M-F</t>
  </si>
  <si>
    <t>S,S</t>
  </si>
  <si>
    <t>Total Op. hours</t>
  </si>
  <si>
    <t xml:space="preserve">Projected Full Time Staff </t>
  </si>
  <si>
    <t>Salary Range</t>
  </si>
  <si>
    <t xml:space="preserve"># staff </t>
  </si>
  <si>
    <t>Rate</t>
  </si>
  <si>
    <t>Sub-Total</t>
  </si>
  <si>
    <t>Add:FB @ 20%</t>
  </si>
  <si>
    <t>Aquatic Supervisor (F)</t>
  </si>
  <si>
    <t>Aquatic Programmer (D)</t>
  </si>
  <si>
    <t>Admin. Staff</t>
  </si>
  <si>
    <t>Operations Supervisor (F)</t>
  </si>
  <si>
    <t>Operations staff</t>
  </si>
  <si>
    <t>Total FT</t>
  </si>
  <si>
    <t xml:space="preserve">Sub- Total </t>
  </si>
  <si>
    <t># Hrs</t>
  </si>
  <si>
    <t>ADD FB@ 10.5%</t>
  </si>
  <si>
    <t>Winter</t>
  </si>
  <si>
    <t>Spring</t>
  </si>
  <si>
    <t>Summer</t>
  </si>
  <si>
    <t>Fall</t>
  </si>
  <si>
    <t>Supervisor</t>
  </si>
  <si>
    <t>#</t>
  </si>
  <si>
    <t>$</t>
  </si>
  <si>
    <t># of</t>
  </si>
  <si>
    <t>Staffing</t>
  </si>
  <si>
    <t>ACCOUNT DESCRIPTION</t>
  </si>
  <si>
    <t>PROGRAM NAME</t>
  </si>
  <si>
    <t>NEW</t>
  </si>
  <si>
    <t>SESSION</t>
  </si>
  <si>
    <t>REGIST.</t>
  </si>
  <si>
    <t>HOURS</t>
  </si>
  <si>
    <t>WEEKS</t>
  </si>
  <si>
    <t>Hrly. Rate</t>
  </si>
  <si>
    <t>CLASS</t>
  </si>
  <si>
    <t>REVENUE</t>
  </si>
  <si>
    <t>HRS</t>
  </si>
  <si>
    <t>WKS</t>
  </si>
  <si>
    <t>RATE</t>
  </si>
  <si>
    <t># Classes</t>
  </si>
  <si>
    <t>SALARY</t>
  </si>
  <si>
    <t>COMMENTS</t>
  </si>
  <si>
    <t>WINTER</t>
  </si>
  <si>
    <t>Preschool lessons M - F</t>
  </si>
  <si>
    <t>Parent and Tot</t>
  </si>
  <si>
    <t>Preschool lessons S - S</t>
  </si>
  <si>
    <t>Pre-school A to E</t>
  </si>
  <si>
    <t>Swim Lessons Low Ratio M-F</t>
  </si>
  <si>
    <t>Semi Private</t>
  </si>
  <si>
    <t>Swim Lessons Low Ratio S-S</t>
  </si>
  <si>
    <t>Semi-Private</t>
  </si>
  <si>
    <t>Swim Lessons M-F</t>
  </si>
  <si>
    <t>Level 1-4</t>
  </si>
  <si>
    <t>Swim Lessons S-S</t>
  </si>
  <si>
    <t>Swim lessons M-F</t>
  </si>
  <si>
    <t>Level 5-9</t>
  </si>
  <si>
    <t>Swim lessons S-S</t>
  </si>
  <si>
    <t>Professional Development</t>
  </si>
  <si>
    <t>Bronze Star</t>
  </si>
  <si>
    <t>Bronze Med with EFA</t>
  </si>
  <si>
    <t>Bronze Cr with SF</t>
  </si>
  <si>
    <t>NLS/ AED</t>
  </si>
  <si>
    <t>Instructor Course</t>
  </si>
  <si>
    <t>Swim Lessons Adult</t>
  </si>
  <si>
    <t>Intro</t>
  </si>
  <si>
    <t>Advanced</t>
  </si>
  <si>
    <t>Aquafit</t>
  </si>
  <si>
    <t>Deck Supervisor M-F</t>
  </si>
  <si>
    <t>8:45 - 3:15pm</t>
  </si>
  <si>
    <t>5 - 8:00pm</t>
  </si>
  <si>
    <t>Deck Supervisor S-S</t>
  </si>
  <si>
    <t>9 - 1 pm</t>
  </si>
  <si>
    <t>Sub-total</t>
  </si>
  <si>
    <t>ADD: FB @10.5%</t>
  </si>
  <si>
    <t>SPRING</t>
  </si>
  <si>
    <t>Asst. Instructor M-F</t>
  </si>
  <si>
    <t>Asst. Instructor S-S</t>
  </si>
  <si>
    <t>FALL</t>
  </si>
  <si>
    <t>#Session X               # Classes</t>
  </si>
  <si>
    <t>SUMMER - 5 sessions of 9 classes</t>
  </si>
  <si>
    <t xml:space="preserve">Parent and Tot  </t>
  </si>
  <si>
    <t>Preschool lessons (Sat)</t>
  </si>
  <si>
    <t xml:space="preserve">Pre-school A to E </t>
  </si>
  <si>
    <t>Swim Lessons Low Ratio (Sat)</t>
  </si>
  <si>
    <t xml:space="preserve">Level 1-4 </t>
  </si>
  <si>
    <t>Swim Lessons (Sat)</t>
  </si>
  <si>
    <t>Swim lessons (Sat)</t>
  </si>
  <si>
    <t>Deck Supervisor Sat only</t>
  </si>
  <si>
    <t>Asst. Instructor Sat only</t>
  </si>
  <si>
    <t>Staffing if clubs are not trained/ qualified in emergency procedures</t>
  </si>
  <si>
    <t xml:space="preserve"># </t>
  </si>
  <si>
    <t>LANES</t>
  </si>
  <si>
    <t>DAYS</t>
  </si>
  <si>
    <t>Hrly. per lane</t>
  </si>
  <si>
    <t xml:space="preserve">Rental non-prime </t>
  </si>
  <si>
    <t>Swim Club 1</t>
  </si>
  <si>
    <t>Diving</t>
  </si>
  <si>
    <t>Rental prime time</t>
  </si>
  <si>
    <t>Synchro</t>
  </si>
  <si>
    <t>Master Swim 2</t>
  </si>
  <si>
    <t>Scuba</t>
  </si>
  <si>
    <t>Waterpolo</t>
  </si>
  <si>
    <t>Total Rent</t>
  </si>
  <si>
    <t>WEEKEND COMPETITION</t>
  </si>
  <si>
    <t>Short Course Events (4)</t>
  </si>
  <si>
    <t>Pool rental</t>
  </si>
  <si>
    <t>Snychro Competitions (2)</t>
  </si>
  <si>
    <t>ADD:  FB @ 10.5</t>
  </si>
  <si>
    <t>Total Rental Revenue</t>
  </si>
  <si>
    <t>Total Expenses</t>
  </si>
  <si>
    <t>Net</t>
  </si>
  <si>
    <t>Fall/Winter/Spring</t>
  </si>
  <si>
    <t>Swims</t>
  </si>
  <si>
    <t>Lane Swims</t>
  </si>
  <si>
    <t>Life guard/Cashier</t>
  </si>
  <si>
    <t>Sub total</t>
  </si>
  <si>
    <t>F.B (10.5%)</t>
  </si>
  <si>
    <t>Vacation (4%)</t>
  </si>
  <si>
    <t>Open Swim/Camp</t>
  </si>
  <si>
    <t>Life guard/Instructor/Cashier</t>
  </si>
  <si>
    <t>F.B. (10.5%)</t>
  </si>
  <si>
    <t>Year Total</t>
  </si>
  <si>
    <t>Masters</t>
  </si>
  <si>
    <t>8 LANE</t>
  </si>
  <si>
    <t>7 Lane</t>
  </si>
  <si>
    <t>6 Lane</t>
  </si>
  <si>
    <t>90,890,</t>
  </si>
  <si>
    <t xml:space="preserve">8 Lane </t>
  </si>
  <si>
    <t>Waterpolo/ Diving Competitions (2)</t>
  </si>
  <si>
    <t>Total Gross Expenditures</t>
  </si>
  <si>
    <t>8 Lane</t>
  </si>
  <si>
    <t>6 Lanes</t>
  </si>
  <si>
    <t>7 Lanes</t>
  </si>
  <si>
    <t>8 Lanes</t>
  </si>
  <si>
    <t>Pool Utilities (hydro, gas, water) 4.50 per Sq Ft.</t>
  </si>
  <si>
    <t>Net without Utilities</t>
  </si>
  <si>
    <t>Total Hard Costs</t>
  </si>
  <si>
    <t>6 lanes 25 meters (Built in style of a Centenial Pool)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</si>
</sst>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0.0%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9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Times New Roman"/>
      <family val="1"/>
    </font>
    <font>
      <sz val="9.1"/>
      <color indexed="8"/>
      <name val="Times New Roman"/>
      <family val="1"/>
    </font>
    <font>
      <b/>
      <sz val="10"/>
      <name val="Times New Roman"/>
      <family val="1"/>
    </font>
    <font>
      <b/>
      <sz val="9.1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Continuous"/>
      <protection/>
    </xf>
    <xf numFmtId="0" fontId="4" fillId="0" borderId="4" xfId="0" applyNumberFormat="1" applyFont="1" applyFill="1" applyBorder="1" applyAlignment="1" applyProtection="1">
      <alignment horizontal="centerContinuous"/>
      <protection/>
    </xf>
    <xf numFmtId="0" fontId="4" fillId="0" borderId="5" xfId="0" applyNumberFormat="1" applyFont="1" applyFill="1" applyBorder="1" applyAlignment="1" applyProtection="1">
      <alignment horizontal="centerContinuous"/>
      <protection/>
    </xf>
    <xf numFmtId="0" fontId="4" fillId="0" borderId="6" xfId="0" applyNumberFormat="1" applyFont="1" applyFill="1" applyBorder="1" applyAlignment="1" applyProtection="1">
      <alignment horizontal="centerContinuous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6" fillId="0" borderId="8" xfId="0" applyFont="1" applyBorder="1" applyAlignment="1">
      <alignment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66" fontId="2" fillId="0" borderId="0" xfId="19" applyNumberFormat="1" applyFont="1" applyAlignment="1">
      <alignment/>
    </xf>
    <xf numFmtId="0" fontId="6" fillId="0" borderId="8" xfId="0" applyFont="1" applyBorder="1" applyAlignment="1">
      <alignment vertical="top"/>
    </xf>
    <xf numFmtId="0" fontId="4" fillId="0" borderId="8" xfId="0" applyNumberFormat="1" applyFont="1" applyFill="1" applyBorder="1" applyAlignment="1" applyProtection="1">
      <alignment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7" fillId="0" borderId="8" xfId="0" applyFont="1" applyBorder="1" applyAlignment="1">
      <alignment horizontal="center" vertical="top" wrapText="1"/>
    </xf>
    <xf numFmtId="0" fontId="4" fillId="0" borderId="9" xfId="0" applyNumberFormat="1" applyFont="1" applyFill="1" applyBorder="1" applyAlignment="1" applyProtection="1">
      <alignment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44" fontId="0" fillId="0" borderId="0" xfId="17" applyAlignment="1">
      <alignment horizontal="center"/>
    </xf>
    <xf numFmtId="167" fontId="0" fillId="0" borderId="0" xfId="0" applyNumberFormat="1" applyAlignment="1">
      <alignment/>
    </xf>
    <xf numFmtId="44" fontId="0" fillId="0" borderId="0" xfId="17" applyAlignment="1">
      <alignment/>
    </xf>
    <xf numFmtId="167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168" fontId="2" fillId="0" borderId="0" xfId="17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3" fontId="2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selection activeCell="D37" sqref="A1:D37"/>
    </sheetView>
  </sheetViews>
  <sheetFormatPr defaultColWidth="9.140625" defaultRowHeight="12.75"/>
  <cols>
    <col min="1" max="1" width="40.28125" style="0" customWidth="1"/>
    <col min="21" max="21" width="11.7109375" style="0" customWidth="1"/>
  </cols>
  <sheetData>
    <row r="1" ht="12.75">
      <c r="A1" t="s">
        <v>0</v>
      </c>
    </row>
    <row r="2" ht="12.75">
      <c r="B2" s="4" t="s">
        <v>21</v>
      </c>
    </row>
    <row r="3" spans="1:4" ht="12.75">
      <c r="A3" s="1" t="s">
        <v>1</v>
      </c>
      <c r="B3" s="4" t="s">
        <v>155</v>
      </c>
      <c r="C3" s="4" t="s">
        <v>154</v>
      </c>
      <c r="D3" s="4" t="s">
        <v>157</v>
      </c>
    </row>
    <row r="4" spans="1:4" ht="12.75">
      <c r="A4" s="2" t="s">
        <v>2</v>
      </c>
      <c r="B4" s="43"/>
      <c r="C4" s="43"/>
      <c r="D4" s="43"/>
    </row>
    <row r="5" spans="1:4" ht="12.75">
      <c r="A5" t="s">
        <v>3</v>
      </c>
      <c r="B5" s="43">
        <f>SUM('Lessons (6-8)'!J156)</f>
        <v>285163</v>
      </c>
      <c r="C5" s="43">
        <f>SUM('Lessons (6-8)'!J315)</f>
        <v>316533</v>
      </c>
      <c r="D5" s="43">
        <f>SUM('Lessons (6-8)'!J471)</f>
        <v>384037</v>
      </c>
    </row>
    <row r="6" spans="1:4" ht="12.75">
      <c r="A6" t="s">
        <v>4</v>
      </c>
      <c r="B6" s="43">
        <f>SUM('Rental (6-8)'!H33)</f>
        <v>65376</v>
      </c>
      <c r="C6" s="43">
        <f>SUM('Rental (6-8)'!H73)</f>
        <v>79362</v>
      </c>
      <c r="D6" s="43">
        <f>SUM('Rental (6-8)'!H112)</f>
        <v>90345</v>
      </c>
    </row>
    <row r="7" spans="1:4" ht="12.75">
      <c r="A7" t="s">
        <v>5</v>
      </c>
      <c r="B7" s="43">
        <v>40000</v>
      </c>
      <c r="C7" s="43">
        <v>40000</v>
      </c>
      <c r="D7" s="43">
        <v>40000</v>
      </c>
    </row>
    <row r="8" spans="1:4" ht="12.75">
      <c r="A8" s="2" t="s">
        <v>6</v>
      </c>
      <c r="B8" s="43"/>
      <c r="C8" s="43"/>
      <c r="D8" s="43"/>
    </row>
    <row r="9" spans="2:4" ht="12.75">
      <c r="B9" s="43"/>
      <c r="C9" s="43"/>
      <c r="D9" s="43"/>
    </row>
    <row r="10" spans="1:4" ht="12.75">
      <c r="A10" s="3" t="s">
        <v>7</v>
      </c>
      <c r="B10" s="44">
        <f>SUM(B5:B9)</f>
        <v>390539</v>
      </c>
      <c r="C10" s="44">
        <f>SUM(C5:C9)</f>
        <v>435895</v>
      </c>
      <c r="D10" s="44">
        <f>SUM(D5:D9)</f>
        <v>514382</v>
      </c>
    </row>
    <row r="11" spans="2:4" ht="12.75">
      <c r="B11" s="43"/>
      <c r="C11" s="43"/>
      <c r="D11" s="43"/>
    </row>
    <row r="12" spans="2:4" ht="12.75">
      <c r="B12" s="43"/>
      <c r="C12" s="43"/>
      <c r="D12" s="43"/>
    </row>
    <row r="13" spans="2:4" ht="12.75">
      <c r="B13" s="43"/>
      <c r="C13" s="43"/>
      <c r="D13" s="43"/>
    </row>
    <row r="14" spans="1:4" ht="12.75">
      <c r="A14" s="1" t="s">
        <v>8</v>
      </c>
      <c r="B14" s="43"/>
      <c r="C14" s="43"/>
      <c r="D14" s="43"/>
    </row>
    <row r="16" spans="1:4" ht="12.75">
      <c r="A16" t="s">
        <v>9</v>
      </c>
      <c r="B16" s="14">
        <f>SUM('FT Staffing'!H24)</f>
        <v>184722</v>
      </c>
      <c r="C16" s="14">
        <f>SUM('FT Staffing'!I24)</f>
        <v>184722</v>
      </c>
      <c r="D16" s="14">
        <f>SUM('FT Staffing'!J24)</f>
        <v>184722</v>
      </c>
    </row>
    <row r="17" spans="1:4" ht="12.75">
      <c r="A17" s="4" t="s">
        <v>11</v>
      </c>
      <c r="B17" s="14">
        <f>SUM('Lessons (6-8)'!O156)</f>
        <v>156054.72999999998</v>
      </c>
      <c r="C17" s="43">
        <f>SUM('Lessons (6-8)'!O315)</f>
        <v>167999.78</v>
      </c>
      <c r="D17" s="43">
        <f>SUM('Lessons (6-8)'!O471)</f>
        <v>190453.38</v>
      </c>
    </row>
    <row r="18" spans="1:4" ht="12.75">
      <c r="A18" s="4" t="s">
        <v>12</v>
      </c>
      <c r="B18" s="14">
        <f>SUM('Rec Swim'!H37)</f>
        <v>153521.6</v>
      </c>
      <c r="C18" s="43">
        <f>SUM('Rec Swim'!H37)</f>
        <v>153521.6</v>
      </c>
      <c r="D18" s="43">
        <f>SUM('Rec Swim'!H37)</f>
        <v>153521.6</v>
      </c>
    </row>
    <row r="19" spans="1:4" ht="12.75">
      <c r="A19" s="4" t="s">
        <v>13</v>
      </c>
      <c r="B19" s="14">
        <f>SUM('Rental (6-8)'!M33)</f>
        <v>35680.45</v>
      </c>
      <c r="C19" s="43">
        <f>SUM('Rental (6-8)'!M73)</f>
        <v>49627.95</v>
      </c>
      <c r="D19" s="43">
        <f>SUM('Rental (6-8)'!M112)</f>
        <v>49627.95</v>
      </c>
    </row>
    <row r="20" spans="1:4" ht="12.75">
      <c r="A20" s="4" t="s">
        <v>14</v>
      </c>
      <c r="B20" s="14">
        <f>SUM('FT Staffing'!H35)</f>
        <v>9973</v>
      </c>
      <c r="C20" s="43">
        <f>SUM('FT Staffing'!H35)</f>
        <v>9973</v>
      </c>
      <c r="D20" s="43">
        <f>SUM('FT Staffing'!H35)</f>
        <v>9973</v>
      </c>
    </row>
    <row r="21" spans="1:4" ht="12.75">
      <c r="A21" s="5" t="s">
        <v>10</v>
      </c>
      <c r="B21" s="44">
        <f>SUM(B16:B20)</f>
        <v>539951.7799999999</v>
      </c>
      <c r="C21" s="44">
        <f>SUM(C16:C20)</f>
        <v>565844.33</v>
      </c>
      <c r="D21" s="44">
        <f>SUM(D16:D20)</f>
        <v>588297.9299999999</v>
      </c>
    </row>
    <row r="22" ht="12.75">
      <c r="A22" s="4"/>
    </row>
    <row r="23" ht="12.75">
      <c r="A23" s="4"/>
    </row>
    <row r="24" ht="12.75">
      <c r="A24" s="4"/>
    </row>
    <row r="25" spans="1:4" ht="12.75">
      <c r="A25" s="6" t="s">
        <v>15</v>
      </c>
      <c r="B25">
        <v>-400</v>
      </c>
      <c r="C25">
        <v>-400</v>
      </c>
      <c r="D25">
        <v>-400</v>
      </c>
    </row>
    <row r="26" spans="1:4" ht="12.75">
      <c r="A26" s="6" t="s">
        <v>16</v>
      </c>
      <c r="B26">
        <v>-1200</v>
      </c>
      <c r="C26">
        <v>-1200</v>
      </c>
      <c r="D26">
        <v>-1200</v>
      </c>
    </row>
    <row r="27" spans="1:4" ht="12.75">
      <c r="A27" s="6" t="s">
        <v>17</v>
      </c>
      <c r="B27">
        <v>-1000</v>
      </c>
      <c r="C27">
        <v>-1000</v>
      </c>
      <c r="D27">
        <v>-1000</v>
      </c>
    </row>
    <row r="28" spans="1:20" ht="12.75">
      <c r="A28" s="6" t="s">
        <v>18</v>
      </c>
      <c r="B28">
        <v>-2000</v>
      </c>
      <c r="C28">
        <v>-2000</v>
      </c>
      <c r="D28">
        <v>-2000</v>
      </c>
      <c r="P28" s="10"/>
      <c r="Q28" s="10"/>
      <c r="S28" s="10"/>
      <c r="T28" s="43"/>
    </row>
    <row r="29" spans="1:21" ht="12.75">
      <c r="A29" s="6" t="s">
        <v>19</v>
      </c>
      <c r="B29">
        <v>-1500</v>
      </c>
      <c r="C29">
        <v>-1500</v>
      </c>
      <c r="D29">
        <v>-1500</v>
      </c>
      <c r="P29" s="43"/>
      <c r="Q29" s="71"/>
      <c r="T29" s="44"/>
      <c r="U29" s="72"/>
    </row>
    <row r="30" spans="1:21" ht="12.75">
      <c r="A30" s="6" t="s">
        <v>20</v>
      </c>
      <c r="B30">
        <v>-4000</v>
      </c>
      <c r="C30">
        <v>-4500</v>
      </c>
      <c r="D30">
        <v>-5000</v>
      </c>
      <c r="Q30" s="71"/>
      <c r="T30" s="44"/>
      <c r="U30" s="72"/>
    </row>
    <row r="31" spans="1:21" ht="12.75">
      <c r="A31" s="6" t="s">
        <v>164</v>
      </c>
      <c r="B31" s="74">
        <v>-177188</v>
      </c>
      <c r="C31" s="74">
        <v>-186717</v>
      </c>
      <c r="D31" s="74">
        <v>-196246</v>
      </c>
      <c r="Q31" s="71"/>
      <c r="T31" s="44"/>
      <c r="U31" s="72"/>
    </row>
    <row r="32" spans="1:4" ht="12.75">
      <c r="A32" s="3" t="s">
        <v>166</v>
      </c>
      <c r="B32" s="9">
        <f>SUM(B25:B31)</f>
        <v>-187288</v>
      </c>
      <c r="C32" s="9">
        <f>SUM(C25:C31)</f>
        <v>-197317</v>
      </c>
      <c r="D32" s="9">
        <f>SUM(D25:D31)</f>
        <v>-207346</v>
      </c>
    </row>
    <row r="33" spans="1:4" ht="12.75">
      <c r="A33" s="3" t="s">
        <v>159</v>
      </c>
      <c r="B33" s="44">
        <f>SUM(B32-B21)</f>
        <v>-727239.7799999999</v>
      </c>
      <c r="C33" s="44">
        <f>SUM(C32-C21)</f>
        <v>-763161.33</v>
      </c>
      <c r="D33" s="44">
        <f>SUM(D32-D21)</f>
        <v>-795643.9299999999</v>
      </c>
    </row>
    <row r="34" ht="12.75">
      <c r="A34" s="3"/>
    </row>
    <row r="35" spans="1:4" ht="12.75">
      <c r="A35" s="3" t="s">
        <v>140</v>
      </c>
      <c r="B35" s="76">
        <f>SUM(B10+B33)</f>
        <v>-336700.7799999999</v>
      </c>
      <c r="C35" s="76">
        <f>SUM(C10+C33)</f>
        <v>-327266.32999999996</v>
      </c>
      <c r="D35" s="76">
        <f>SUM(D10+D33)</f>
        <v>-281261.92999999993</v>
      </c>
    </row>
    <row r="37" spans="1:4" ht="12.75">
      <c r="A37" s="3" t="s">
        <v>165</v>
      </c>
      <c r="B37" s="75">
        <f>SUM(B10-B21)</f>
        <v>-149412.7799999999</v>
      </c>
      <c r="C37" s="75">
        <f>SUM(C10-C21)</f>
        <v>-129949.32999999996</v>
      </c>
      <c r="D37" s="75">
        <f>SUM(D10-D21)</f>
        <v>-73915.92999999993</v>
      </c>
    </row>
    <row r="47" spans="13:18" ht="12.75">
      <c r="M47" s="7"/>
      <c r="N47" s="10"/>
      <c r="O47" s="10"/>
      <c r="P47" s="10"/>
      <c r="R47" s="13"/>
    </row>
    <row r="50" ht="12.75">
      <c r="R50" s="44"/>
    </row>
    <row r="51" ht="12.75">
      <c r="R51" s="43"/>
    </row>
    <row r="52" spans="13:18" ht="12.75">
      <c r="M52" s="73"/>
      <c r="N52" s="10"/>
      <c r="O52" s="10"/>
      <c r="Q52" s="10"/>
      <c r="R52" s="43"/>
    </row>
    <row r="53" spans="13:18" ht="12.75">
      <c r="M53" s="8"/>
      <c r="R53" s="43"/>
    </row>
    <row r="54" spans="13:18" ht="12.75">
      <c r="M54" s="8"/>
      <c r="R54" s="43"/>
    </row>
    <row r="55" spans="13:18" ht="12.75">
      <c r="M55" s="8"/>
      <c r="R55" s="43"/>
    </row>
    <row r="56" spans="13:18" ht="12.75">
      <c r="M56" s="8"/>
      <c r="R56" s="43"/>
    </row>
    <row r="57" spans="13:18" ht="12.75">
      <c r="M57" s="8"/>
      <c r="R57" s="43"/>
    </row>
    <row r="58" spans="13:18" ht="12.75">
      <c r="M58" s="8"/>
      <c r="R58" s="43"/>
    </row>
    <row r="59" spans="13:18" ht="12.75">
      <c r="M59" s="8"/>
      <c r="R59" s="43"/>
    </row>
    <row r="60" spans="13:18" ht="12.75">
      <c r="M60" s="8"/>
      <c r="R60" s="44"/>
    </row>
    <row r="61" spans="13:18" ht="12.75">
      <c r="M61" s="8"/>
      <c r="R61" s="43"/>
    </row>
    <row r="62" spans="13:18" ht="12.75">
      <c r="M62" s="1"/>
      <c r="R62" s="43"/>
    </row>
    <row r="63" spans="13:18" ht="12.75">
      <c r="M63" s="8"/>
      <c r="R63" s="43"/>
    </row>
    <row r="64" spans="13:18" ht="12.75">
      <c r="M64" s="8"/>
      <c r="R64" s="43"/>
    </row>
    <row r="65" spans="13:18" ht="12.75">
      <c r="M65" s="8"/>
      <c r="R65" s="43"/>
    </row>
    <row r="66" spans="13:18" ht="12.75">
      <c r="M66" s="8"/>
      <c r="R66" s="43"/>
    </row>
    <row r="67" spans="13:18" ht="12.75">
      <c r="M67" s="8"/>
      <c r="R67" s="44"/>
    </row>
    <row r="68" spans="13:18" ht="12.75">
      <c r="M68" s="8"/>
      <c r="R68" s="43"/>
    </row>
    <row r="69" spans="13:18" ht="12.75">
      <c r="M69" s="1"/>
      <c r="R69" s="43"/>
    </row>
    <row r="70" spans="13:18" ht="12.75">
      <c r="M70" s="8"/>
      <c r="R70" s="43"/>
    </row>
    <row r="71" spans="13:18" ht="12.75">
      <c r="M71" s="8"/>
      <c r="R71" s="43"/>
    </row>
    <row r="72" spans="13:18" ht="12.75">
      <c r="M72" s="8"/>
      <c r="R72" s="44"/>
    </row>
    <row r="73" ht="12.75">
      <c r="R73" s="43"/>
    </row>
    <row r="74" spans="14:18" ht="12.75">
      <c r="N74" s="10"/>
      <c r="O74" s="10"/>
      <c r="Q74" s="10"/>
      <c r="R74" s="43"/>
    </row>
    <row r="75" spans="14:19" ht="12.75">
      <c r="N75" s="43"/>
      <c r="O75" s="71"/>
      <c r="R75" s="44"/>
      <c r="S75" s="7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J35" sqref="A1:J35"/>
    </sheetView>
  </sheetViews>
  <sheetFormatPr defaultColWidth="9.140625" defaultRowHeight="12.75"/>
  <cols>
    <col min="1" max="1" width="26.421875" style="0" customWidth="1"/>
  </cols>
  <sheetData>
    <row r="1" ht="12.75">
      <c r="A1" s="7" t="s">
        <v>22</v>
      </c>
    </row>
    <row r="2" ht="12.75">
      <c r="A2" t="s">
        <v>167</v>
      </c>
    </row>
    <row r="3" ht="12.75">
      <c r="A3" s="8" t="s">
        <v>23</v>
      </c>
    </row>
    <row r="4" ht="12.75">
      <c r="A4" s="8" t="s">
        <v>24</v>
      </c>
    </row>
    <row r="7" ht="12.75">
      <c r="A7" s="9" t="s">
        <v>25</v>
      </c>
    </row>
    <row r="8" spans="2:6" ht="12.75">
      <c r="B8" s="10" t="s">
        <v>26</v>
      </c>
      <c r="C8" s="10" t="s">
        <v>27</v>
      </c>
      <c r="D8" s="10" t="s">
        <v>28</v>
      </c>
      <c r="E8" s="10" t="s">
        <v>21</v>
      </c>
      <c r="F8" s="10"/>
    </row>
    <row r="9" spans="1:5" ht="12.75">
      <c r="A9" s="8" t="s">
        <v>29</v>
      </c>
      <c r="B9" s="11">
        <v>5</v>
      </c>
      <c r="C9" s="11">
        <v>50</v>
      </c>
      <c r="D9" s="11">
        <v>17</v>
      </c>
      <c r="E9">
        <f>ROUND(B9*C9*D9,0)</f>
        <v>4250</v>
      </c>
    </row>
    <row r="10" spans="1:6" ht="12.75">
      <c r="A10" t="s">
        <v>30</v>
      </c>
      <c r="B10" s="11">
        <v>2</v>
      </c>
      <c r="C10" s="11">
        <v>50</v>
      </c>
      <c r="D10" s="11">
        <v>16</v>
      </c>
      <c r="E10" s="1">
        <f>ROUND(B10*C10*D10,0)</f>
        <v>1600</v>
      </c>
      <c r="F10" s="1"/>
    </row>
    <row r="11" spans="4:5" ht="12.75">
      <c r="D11" s="4" t="s">
        <v>31</v>
      </c>
      <c r="E11">
        <f>SUM(E9:E10)</f>
        <v>5850</v>
      </c>
    </row>
    <row r="13" spans="8:10" ht="12.75">
      <c r="H13" t="s">
        <v>153</v>
      </c>
      <c r="I13" s="11" t="s">
        <v>154</v>
      </c>
      <c r="J13" s="11" t="s">
        <v>155</v>
      </c>
    </row>
    <row r="14" spans="1:10" ht="12.75">
      <c r="A14" s="7" t="s">
        <v>32</v>
      </c>
      <c r="B14" s="12" t="s">
        <v>33</v>
      </c>
      <c r="D14" s="13" t="s">
        <v>34</v>
      </c>
      <c r="E14" s="13" t="s">
        <v>35</v>
      </c>
      <c r="F14" s="13" t="s">
        <v>36</v>
      </c>
      <c r="G14" s="13" t="s">
        <v>37</v>
      </c>
      <c r="H14" s="13" t="s">
        <v>21</v>
      </c>
      <c r="I14" s="11"/>
      <c r="J14" s="11"/>
    </row>
    <row r="15" spans="1:10" ht="12.75">
      <c r="A15" t="s">
        <v>38</v>
      </c>
      <c r="B15" s="14">
        <v>64000</v>
      </c>
      <c r="C15" s="14">
        <v>85000</v>
      </c>
      <c r="D15" s="11">
        <v>1</v>
      </c>
      <c r="E15" s="15">
        <f>(B15+C15)/2</f>
        <v>74500</v>
      </c>
      <c r="F15" s="15">
        <f>D15*E15</f>
        <v>74500</v>
      </c>
      <c r="G15" s="15">
        <f>F15*0.22</f>
        <v>16390</v>
      </c>
      <c r="H15" s="15">
        <f>F15+G15</f>
        <v>90890</v>
      </c>
      <c r="I15" s="15">
        <v>90890</v>
      </c>
      <c r="J15" s="15" t="s">
        <v>156</v>
      </c>
    </row>
    <row r="16" spans="1:10" ht="12.75">
      <c r="A16" t="s">
        <v>39</v>
      </c>
      <c r="B16" s="14">
        <v>49000</v>
      </c>
      <c r="C16" s="14">
        <v>65000</v>
      </c>
      <c r="D16" s="11">
        <v>1</v>
      </c>
      <c r="E16" s="15">
        <f>(B16+C16)/2</f>
        <v>57000</v>
      </c>
      <c r="F16" s="15">
        <f>D16*E16</f>
        <v>57000</v>
      </c>
      <c r="G16" s="15">
        <f>F16*0.22</f>
        <v>12540</v>
      </c>
      <c r="H16" s="15"/>
      <c r="I16" s="15"/>
      <c r="J16" s="15"/>
    </row>
    <row r="17" spans="1:10" ht="12.75">
      <c r="A17" t="s">
        <v>40</v>
      </c>
      <c r="B17" s="14">
        <v>32000</v>
      </c>
      <c r="C17" s="14">
        <v>45000</v>
      </c>
      <c r="D17" s="11">
        <v>1</v>
      </c>
      <c r="E17" s="15">
        <f>(B17+C17)/2</f>
        <v>38500</v>
      </c>
      <c r="F17" s="15">
        <f>D17*E17</f>
        <v>38500</v>
      </c>
      <c r="G17" s="15">
        <f>F17*0.22</f>
        <v>8470</v>
      </c>
      <c r="H17" s="15">
        <v>53470</v>
      </c>
      <c r="I17" s="15">
        <v>53470</v>
      </c>
      <c r="J17" s="15">
        <v>53470</v>
      </c>
    </row>
    <row r="18" spans="2:10" ht="12.75">
      <c r="B18" s="14"/>
      <c r="C18" s="14"/>
      <c r="D18" s="11"/>
      <c r="E18" s="15"/>
      <c r="F18" s="15"/>
      <c r="G18" s="15"/>
      <c r="H18" s="15"/>
      <c r="I18" s="15"/>
      <c r="J18" s="15"/>
    </row>
    <row r="19" spans="2:10" ht="12.75">
      <c r="B19" s="11"/>
      <c r="C19" s="11"/>
      <c r="D19" s="11"/>
      <c r="E19" s="11"/>
      <c r="F19" s="11"/>
      <c r="G19" s="11"/>
      <c r="H19" s="11"/>
      <c r="I19" s="15"/>
      <c r="J19" s="15"/>
    </row>
    <row r="20" spans="1:10" ht="12.75">
      <c r="A20" t="s">
        <v>41</v>
      </c>
      <c r="B20" s="14">
        <v>64000</v>
      </c>
      <c r="C20" s="14">
        <v>85000</v>
      </c>
      <c r="D20" s="11">
        <v>1</v>
      </c>
      <c r="E20" s="15">
        <f>(B20+C20)/2</f>
        <v>74500</v>
      </c>
      <c r="F20" s="15">
        <f>D20*E20</f>
        <v>74500</v>
      </c>
      <c r="G20" s="15">
        <f>F20*0.22</f>
        <v>16390</v>
      </c>
      <c r="H20" s="15">
        <v>30297</v>
      </c>
      <c r="I20" s="15">
        <v>30297</v>
      </c>
      <c r="J20" s="15">
        <v>30297</v>
      </c>
    </row>
    <row r="21" spans="1:10" ht="12.75">
      <c r="A21" t="s">
        <v>42</v>
      </c>
      <c r="B21" s="14">
        <v>7000</v>
      </c>
      <c r="C21" s="14">
        <v>9500</v>
      </c>
      <c r="D21" s="11">
        <v>1</v>
      </c>
      <c r="E21" s="15">
        <f>(B21+C21)/2</f>
        <v>8250</v>
      </c>
      <c r="F21" s="15">
        <f>D21*E21</f>
        <v>8250</v>
      </c>
      <c r="G21" s="15">
        <f>F21*0.22</f>
        <v>1815</v>
      </c>
      <c r="H21" s="15">
        <f>F21+G21</f>
        <v>10065</v>
      </c>
      <c r="I21" s="15">
        <v>10065</v>
      </c>
      <c r="J21" s="15">
        <v>10065</v>
      </c>
    </row>
    <row r="22" spans="4:10" ht="12.75">
      <c r="D22" s="11"/>
      <c r="I22" s="15"/>
      <c r="J22" s="15"/>
    </row>
    <row r="23" spans="4:10" ht="12.75">
      <c r="D23" s="11"/>
      <c r="I23" s="15"/>
      <c r="J23" s="15"/>
    </row>
    <row r="24" spans="3:10" ht="12.75">
      <c r="C24" s="3" t="s">
        <v>43</v>
      </c>
      <c r="D24" s="11">
        <v>4</v>
      </c>
      <c r="G24" s="9" t="s">
        <v>44</v>
      </c>
      <c r="H24" s="16">
        <f>SUM(H15:H23)</f>
        <v>184722</v>
      </c>
      <c r="I24" s="61">
        <f>SUM(I15:I23)</f>
        <v>184722</v>
      </c>
      <c r="J24" s="61">
        <v>184722</v>
      </c>
    </row>
    <row r="27" spans="1:8" ht="12.75">
      <c r="A27" s="9" t="s">
        <v>14</v>
      </c>
      <c r="C27" s="13" t="s">
        <v>45</v>
      </c>
      <c r="D27" s="13" t="s">
        <v>34</v>
      </c>
      <c r="E27" s="13" t="s">
        <v>35</v>
      </c>
      <c r="F27" s="13" t="s">
        <v>36</v>
      </c>
      <c r="G27" s="13" t="s">
        <v>46</v>
      </c>
      <c r="H27" s="13" t="s">
        <v>21</v>
      </c>
    </row>
    <row r="28" spans="1:8" ht="12.75">
      <c r="A28" t="s">
        <v>47</v>
      </c>
      <c r="C28" s="11">
        <v>6</v>
      </c>
      <c r="D28" s="11">
        <v>25</v>
      </c>
      <c r="E28" s="17">
        <v>10.5</v>
      </c>
      <c r="F28" s="15">
        <f>ROUND(C28*D28*E28,0)</f>
        <v>1575</v>
      </c>
      <c r="G28" s="18">
        <f>ROUND(F28*0.105,0)</f>
        <v>165</v>
      </c>
      <c r="H28" s="15">
        <f>F28+G28</f>
        <v>1740</v>
      </c>
    </row>
    <row r="29" spans="1:8" ht="12.75">
      <c r="A29" t="s">
        <v>48</v>
      </c>
      <c r="C29" s="11">
        <v>6</v>
      </c>
      <c r="D29" s="11">
        <v>33</v>
      </c>
      <c r="E29" s="17">
        <v>10.5</v>
      </c>
      <c r="F29" s="15">
        <f>ROUND(C29*D29*E29,0)</f>
        <v>2079</v>
      </c>
      <c r="G29" s="18">
        <f>ROUND(F29*0.105,0)</f>
        <v>218</v>
      </c>
      <c r="H29" s="15">
        <f>F29+G29</f>
        <v>2297</v>
      </c>
    </row>
    <row r="30" spans="1:8" ht="12.75">
      <c r="A30" t="s">
        <v>49</v>
      </c>
      <c r="C30" s="11">
        <v>14</v>
      </c>
      <c r="D30" s="11">
        <v>15</v>
      </c>
      <c r="E30" s="17">
        <v>10.5</v>
      </c>
      <c r="F30" s="15">
        <f>ROUND(C30*D30*E30,0)</f>
        <v>2205</v>
      </c>
      <c r="G30" s="18">
        <f>ROUND(F30*0.105,0)</f>
        <v>232</v>
      </c>
      <c r="H30" s="15">
        <f>F30+G30</f>
        <v>2437</v>
      </c>
    </row>
    <row r="31" spans="1:8" ht="12.75">
      <c r="A31" t="s">
        <v>50</v>
      </c>
      <c r="C31" s="11">
        <v>6</v>
      </c>
      <c r="D31" s="11">
        <v>33</v>
      </c>
      <c r="E31" s="17">
        <v>10.5</v>
      </c>
      <c r="F31" s="15">
        <f>ROUND(C31*D31*E31,0)</f>
        <v>2079</v>
      </c>
      <c r="G31" s="18">
        <f>ROUND(F31*0.105,0)</f>
        <v>218</v>
      </c>
      <c r="H31" s="15">
        <f>F31+G31</f>
        <v>2297</v>
      </c>
    </row>
    <row r="32" spans="1:8" ht="12.75">
      <c r="A32" t="s">
        <v>51</v>
      </c>
      <c r="C32" s="11">
        <v>32</v>
      </c>
      <c r="D32" s="11">
        <v>2</v>
      </c>
      <c r="E32" s="17">
        <v>17</v>
      </c>
      <c r="F32" s="15">
        <f>ROUND(C32*D32*E32,0)</f>
        <v>1088</v>
      </c>
      <c r="G32" s="18">
        <f>ROUND(F32*0.105,0)</f>
        <v>114</v>
      </c>
      <c r="H32" s="15">
        <f>F32+G32</f>
        <v>1202</v>
      </c>
    </row>
    <row r="35" spans="7:8" ht="12.75">
      <c r="G35" s="9" t="s">
        <v>44</v>
      </c>
      <c r="H35" s="16">
        <f>SUM(H28:H34)</f>
        <v>9973</v>
      </c>
    </row>
    <row r="36" ht="12.75">
      <c r="H36" s="7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71"/>
  <sheetViews>
    <sheetView workbookViewId="0" topLeftCell="A1">
      <selection activeCell="P471" sqref="A1:P471"/>
    </sheetView>
  </sheetViews>
  <sheetFormatPr defaultColWidth="9.140625" defaultRowHeight="12.75"/>
  <cols>
    <col min="1" max="1" width="27.7109375" style="0" customWidth="1"/>
    <col min="2" max="2" width="20.28125" style="0" customWidth="1"/>
    <col min="4" max="9" width="9.28125" style="0" bestFit="1" customWidth="1"/>
    <col min="10" max="10" width="10.140625" style="0" bestFit="1" customWidth="1"/>
    <col min="11" max="14" width="9.28125" style="0" bestFit="1" customWidth="1"/>
    <col min="15" max="15" width="9.8515625" style="0" bestFit="1" customWidth="1"/>
    <col min="16" max="16" width="13.421875" style="0" customWidth="1"/>
  </cols>
  <sheetData>
    <row r="3" ht="13.5" thickBot="1">
      <c r="A3" s="9" t="s">
        <v>155</v>
      </c>
    </row>
    <row r="4" spans="1:16" ht="13.5" thickBot="1">
      <c r="A4" s="19"/>
      <c r="B4" s="20"/>
      <c r="C4" s="20"/>
      <c r="D4" s="19"/>
      <c r="E4" s="21" t="s">
        <v>52</v>
      </c>
      <c r="F4" s="21" t="s">
        <v>52</v>
      </c>
      <c r="G4" s="21" t="s">
        <v>52</v>
      </c>
      <c r="H4" s="21" t="s">
        <v>53</v>
      </c>
      <c r="I4" s="21" t="s">
        <v>54</v>
      </c>
      <c r="J4" s="22"/>
      <c r="K4" s="23" t="s">
        <v>55</v>
      </c>
      <c r="L4" s="24"/>
      <c r="M4" s="24"/>
      <c r="N4" s="25"/>
      <c r="O4" s="26"/>
      <c r="P4" s="27"/>
    </row>
    <row r="5" spans="1:16" ht="13.5" thickBot="1">
      <c r="A5" s="28" t="s">
        <v>56</v>
      </c>
      <c r="B5" s="29" t="s">
        <v>57</v>
      </c>
      <c r="C5" s="30" t="s">
        <v>58</v>
      </c>
      <c r="D5" s="30" t="s">
        <v>59</v>
      </c>
      <c r="E5" s="29" t="s">
        <v>60</v>
      </c>
      <c r="F5" s="30" t="s">
        <v>61</v>
      </c>
      <c r="G5" s="29" t="s">
        <v>62</v>
      </c>
      <c r="H5" s="31" t="s">
        <v>63</v>
      </c>
      <c r="I5" s="31" t="s">
        <v>64</v>
      </c>
      <c r="J5" s="32" t="s">
        <v>65</v>
      </c>
      <c r="K5" s="33" t="s">
        <v>66</v>
      </c>
      <c r="L5" s="34" t="s">
        <v>67</v>
      </c>
      <c r="M5" s="34" t="s">
        <v>68</v>
      </c>
      <c r="N5" s="35" t="s">
        <v>69</v>
      </c>
      <c r="O5" s="36" t="s">
        <v>70</v>
      </c>
      <c r="P5" s="37" t="s">
        <v>71</v>
      </c>
    </row>
    <row r="6" spans="1:16" ht="12.75">
      <c r="A6" s="38" t="s">
        <v>72</v>
      </c>
      <c r="B6" s="39"/>
      <c r="C6" s="40"/>
      <c r="D6" s="40"/>
      <c r="E6" s="39"/>
      <c r="F6" s="40"/>
      <c r="G6" s="39"/>
      <c r="H6" s="41"/>
      <c r="I6" s="41"/>
      <c r="J6" s="39"/>
      <c r="K6" s="40"/>
      <c r="L6" s="40"/>
      <c r="M6" s="40"/>
      <c r="N6" s="40"/>
      <c r="O6" s="40"/>
      <c r="P6" s="39"/>
    </row>
    <row r="7" spans="1:15" ht="12.75">
      <c r="A7" t="s">
        <v>73</v>
      </c>
      <c r="B7" t="s">
        <v>74</v>
      </c>
      <c r="D7" t="s">
        <v>47</v>
      </c>
      <c r="E7" s="11">
        <v>8</v>
      </c>
      <c r="F7" s="11">
        <v>0.5</v>
      </c>
      <c r="G7" s="11">
        <v>10</v>
      </c>
      <c r="H7" s="42">
        <v>5.5</v>
      </c>
      <c r="I7" s="11">
        <v>3</v>
      </c>
      <c r="J7" s="43">
        <f aca="true" t="shared" si="0" ref="J7:J29">ROUND(E7*F7*G7*H7*I7,0)</f>
        <v>660</v>
      </c>
      <c r="K7" s="11">
        <v>0.5</v>
      </c>
      <c r="L7" s="11">
        <v>10</v>
      </c>
      <c r="M7" s="42">
        <v>13</v>
      </c>
      <c r="N7" s="11">
        <v>3</v>
      </c>
      <c r="O7" s="43">
        <f>ROUND(K7*L7*M7*N7,0)</f>
        <v>195</v>
      </c>
    </row>
    <row r="8" spans="1:15" ht="12.75">
      <c r="A8" t="s">
        <v>75</v>
      </c>
      <c r="B8" t="s">
        <v>74</v>
      </c>
      <c r="D8" t="s">
        <v>47</v>
      </c>
      <c r="E8" s="11">
        <v>10</v>
      </c>
      <c r="F8" s="11">
        <v>0.5</v>
      </c>
      <c r="G8" s="11">
        <v>10</v>
      </c>
      <c r="H8" s="42">
        <v>5.5</v>
      </c>
      <c r="I8" s="11">
        <v>2</v>
      </c>
      <c r="J8" s="43">
        <f t="shared" si="0"/>
        <v>550</v>
      </c>
      <c r="K8" s="11">
        <v>0.5</v>
      </c>
      <c r="L8" s="11">
        <v>10</v>
      </c>
      <c r="M8" s="42">
        <v>13</v>
      </c>
      <c r="N8" s="11">
        <v>2</v>
      </c>
      <c r="O8" s="43">
        <f>ROUND(K8*L8*M8*N8,0)</f>
        <v>130</v>
      </c>
    </row>
    <row r="9" spans="1:15" ht="12.75">
      <c r="A9" t="s">
        <v>73</v>
      </c>
      <c r="B9" t="s">
        <v>76</v>
      </c>
      <c r="D9" t="s">
        <v>47</v>
      </c>
      <c r="E9" s="11">
        <v>4</v>
      </c>
      <c r="F9" s="11">
        <v>0.5</v>
      </c>
      <c r="G9" s="11">
        <v>10</v>
      </c>
      <c r="H9" s="42">
        <v>5.5</v>
      </c>
      <c r="I9" s="11">
        <v>14</v>
      </c>
      <c r="J9" s="43">
        <f t="shared" si="0"/>
        <v>1540</v>
      </c>
      <c r="K9" s="11">
        <v>0.5</v>
      </c>
      <c r="L9" s="11">
        <v>10</v>
      </c>
      <c r="M9" s="42">
        <v>13</v>
      </c>
      <c r="N9" s="11">
        <v>14</v>
      </c>
      <c r="O9" s="43">
        <f>ROUND(K9*L9*M9*N9,0)</f>
        <v>910</v>
      </c>
    </row>
    <row r="10" spans="1:15" ht="12.75">
      <c r="A10" t="s">
        <v>75</v>
      </c>
      <c r="B10" t="s">
        <v>76</v>
      </c>
      <c r="D10" t="s">
        <v>47</v>
      </c>
      <c r="E10" s="11">
        <v>4</v>
      </c>
      <c r="F10" s="11">
        <v>0.5</v>
      </c>
      <c r="G10" s="11">
        <v>10</v>
      </c>
      <c r="H10" s="42">
        <v>5.5</v>
      </c>
      <c r="I10" s="11">
        <v>6</v>
      </c>
      <c r="J10" s="43">
        <f t="shared" si="0"/>
        <v>660</v>
      </c>
      <c r="K10" s="11">
        <v>0.5</v>
      </c>
      <c r="L10" s="11">
        <v>10</v>
      </c>
      <c r="M10" s="42">
        <v>13</v>
      </c>
      <c r="N10" s="11">
        <v>6</v>
      </c>
      <c r="O10" s="43">
        <f>ROUND(K10*L10*M10*N10,0)</f>
        <v>390</v>
      </c>
    </row>
    <row r="11" spans="5:15" ht="12.75">
      <c r="E11" s="11"/>
      <c r="F11" s="11"/>
      <c r="G11" s="11"/>
      <c r="H11" s="42"/>
      <c r="I11" s="11"/>
      <c r="J11" s="43"/>
      <c r="K11" s="11"/>
      <c r="L11" s="11"/>
      <c r="M11" s="42"/>
      <c r="N11" s="11"/>
      <c r="O11" s="14"/>
    </row>
    <row r="12" spans="1:15" ht="12.75">
      <c r="A12" t="s">
        <v>77</v>
      </c>
      <c r="B12" t="s">
        <v>78</v>
      </c>
      <c r="D12" t="s">
        <v>47</v>
      </c>
      <c r="E12" s="11">
        <v>2</v>
      </c>
      <c r="F12" s="11">
        <v>0.5</v>
      </c>
      <c r="G12" s="11">
        <v>10</v>
      </c>
      <c r="H12" s="42">
        <v>16.9</v>
      </c>
      <c r="I12" s="11">
        <v>8</v>
      </c>
      <c r="J12" s="43">
        <f t="shared" si="0"/>
        <v>1352</v>
      </c>
      <c r="K12" s="11">
        <v>0.5</v>
      </c>
      <c r="L12" s="11">
        <v>10</v>
      </c>
      <c r="M12" s="42">
        <v>13</v>
      </c>
      <c r="N12" s="11">
        <v>8</v>
      </c>
      <c r="O12" s="43">
        <f>ROUND(K12*L12*M12*N12,0)</f>
        <v>520</v>
      </c>
    </row>
    <row r="13" spans="1:15" ht="12.75">
      <c r="A13" t="s">
        <v>79</v>
      </c>
      <c r="B13" t="s">
        <v>80</v>
      </c>
      <c r="D13" t="s">
        <v>47</v>
      </c>
      <c r="E13" s="11">
        <v>2</v>
      </c>
      <c r="F13" s="11">
        <v>0.5</v>
      </c>
      <c r="G13" s="11">
        <v>10</v>
      </c>
      <c r="H13" s="42">
        <v>16.9</v>
      </c>
      <c r="I13" s="11">
        <v>4</v>
      </c>
      <c r="J13" s="43">
        <f t="shared" si="0"/>
        <v>676</v>
      </c>
      <c r="K13" s="11">
        <v>0.5</v>
      </c>
      <c r="L13" s="11">
        <v>10</v>
      </c>
      <c r="M13" s="42">
        <v>13</v>
      </c>
      <c r="N13" s="11">
        <v>4</v>
      </c>
      <c r="O13" s="43">
        <f>ROUND(K13*L13*M13*N13,0)</f>
        <v>260</v>
      </c>
    </row>
    <row r="14" spans="5:15" ht="12.75">
      <c r="E14" s="11"/>
      <c r="F14" s="11"/>
      <c r="G14" s="11"/>
      <c r="H14" s="42"/>
      <c r="I14" s="11"/>
      <c r="J14" s="43"/>
      <c r="K14" s="11"/>
      <c r="L14" s="11"/>
      <c r="M14" s="42"/>
      <c r="N14" s="11"/>
      <c r="O14" s="14"/>
    </row>
    <row r="15" spans="1:15" ht="12.75">
      <c r="A15" t="s">
        <v>81</v>
      </c>
      <c r="B15" t="s">
        <v>82</v>
      </c>
      <c r="D15" t="s">
        <v>47</v>
      </c>
      <c r="E15" s="11">
        <v>6</v>
      </c>
      <c r="F15" s="11">
        <v>0.5</v>
      </c>
      <c r="G15" s="11">
        <v>10</v>
      </c>
      <c r="H15" s="42">
        <v>5.5</v>
      </c>
      <c r="I15" s="11">
        <v>20</v>
      </c>
      <c r="J15" s="43">
        <f t="shared" si="0"/>
        <v>3300</v>
      </c>
      <c r="K15" s="11">
        <v>0.5</v>
      </c>
      <c r="L15" s="11">
        <v>10</v>
      </c>
      <c r="M15" s="42">
        <v>13</v>
      </c>
      <c r="N15" s="11">
        <v>20</v>
      </c>
      <c r="O15" s="43">
        <f>ROUND(K15*L15*M15*N15,0)</f>
        <v>1300</v>
      </c>
    </row>
    <row r="16" spans="1:15" ht="12.75">
      <c r="A16" t="s">
        <v>83</v>
      </c>
      <c r="B16" t="s">
        <v>82</v>
      </c>
      <c r="D16" t="s">
        <v>47</v>
      </c>
      <c r="E16" s="11">
        <v>6</v>
      </c>
      <c r="F16" s="11">
        <v>0.5</v>
      </c>
      <c r="G16" s="11">
        <v>10</v>
      </c>
      <c r="H16" s="42">
        <v>5.5</v>
      </c>
      <c r="I16" s="11">
        <v>18</v>
      </c>
      <c r="J16" s="43">
        <f t="shared" si="0"/>
        <v>2970</v>
      </c>
      <c r="K16" s="11">
        <v>0.5</v>
      </c>
      <c r="L16" s="11">
        <v>10</v>
      </c>
      <c r="M16" s="42">
        <v>13</v>
      </c>
      <c r="N16" s="11">
        <v>18</v>
      </c>
      <c r="O16" s="43">
        <f>ROUND(K16*L16*M16*N16,0)</f>
        <v>1170</v>
      </c>
    </row>
    <row r="17" spans="1:15" ht="12.75">
      <c r="A17" t="s">
        <v>84</v>
      </c>
      <c r="B17" t="s">
        <v>85</v>
      </c>
      <c r="D17" t="s">
        <v>47</v>
      </c>
      <c r="E17" s="11">
        <v>7</v>
      </c>
      <c r="F17" s="11">
        <v>1</v>
      </c>
      <c r="G17" s="11">
        <v>10</v>
      </c>
      <c r="H17" s="42">
        <v>5.5</v>
      </c>
      <c r="I17" s="11">
        <v>35</v>
      </c>
      <c r="J17" s="43">
        <f t="shared" si="0"/>
        <v>13475</v>
      </c>
      <c r="K17" s="11">
        <v>0.75</v>
      </c>
      <c r="L17" s="11">
        <v>10</v>
      </c>
      <c r="M17" s="42">
        <v>13</v>
      </c>
      <c r="N17" s="11">
        <v>35</v>
      </c>
      <c r="O17" s="43">
        <f>ROUND(K17*L17*M17*N17,0)</f>
        <v>3413</v>
      </c>
    </row>
    <row r="18" spans="1:15" ht="12.75">
      <c r="A18" t="s">
        <v>86</v>
      </c>
      <c r="B18" t="s">
        <v>85</v>
      </c>
      <c r="D18" t="s">
        <v>47</v>
      </c>
      <c r="E18" s="11">
        <v>6</v>
      </c>
      <c r="F18" s="11">
        <v>1</v>
      </c>
      <c r="G18" s="11">
        <v>10</v>
      </c>
      <c r="H18" s="42">
        <v>5.5</v>
      </c>
      <c r="I18" s="11">
        <v>10</v>
      </c>
      <c r="J18" s="43">
        <f t="shared" si="0"/>
        <v>3300</v>
      </c>
      <c r="K18" s="11">
        <v>0.75</v>
      </c>
      <c r="L18" s="11">
        <v>10</v>
      </c>
      <c r="M18" s="42">
        <v>13</v>
      </c>
      <c r="N18" s="11">
        <v>10</v>
      </c>
      <c r="O18" s="43">
        <f>ROUND(K18*L18*M18*N18,0)</f>
        <v>975</v>
      </c>
    </row>
    <row r="19" spans="8:15" ht="12.75">
      <c r="H19" s="42"/>
      <c r="J19" s="43"/>
      <c r="K19" s="11"/>
      <c r="L19" s="11"/>
      <c r="M19" s="42"/>
      <c r="N19" s="11"/>
      <c r="O19" s="14"/>
    </row>
    <row r="20" spans="1:15" ht="12.75">
      <c r="A20" t="s">
        <v>87</v>
      </c>
      <c r="B20" t="s">
        <v>88</v>
      </c>
      <c r="D20" t="s">
        <v>47</v>
      </c>
      <c r="E20" s="11">
        <v>8</v>
      </c>
      <c r="F20" s="11">
        <v>1</v>
      </c>
      <c r="G20" s="11">
        <v>10</v>
      </c>
      <c r="H20" s="42">
        <v>5.5</v>
      </c>
      <c r="I20" s="11">
        <v>1</v>
      </c>
      <c r="J20" s="43">
        <f t="shared" si="0"/>
        <v>440</v>
      </c>
      <c r="K20" s="11">
        <v>1</v>
      </c>
      <c r="L20" s="11">
        <v>10</v>
      </c>
      <c r="M20" s="42">
        <v>15</v>
      </c>
      <c r="N20" s="11">
        <v>2</v>
      </c>
      <c r="O20" s="43">
        <f>ROUND(K20*L20*M20*N20,0)</f>
        <v>300</v>
      </c>
    </row>
    <row r="21" spans="1:15" ht="12.75">
      <c r="A21" t="s">
        <v>87</v>
      </c>
      <c r="B21" t="s">
        <v>89</v>
      </c>
      <c r="D21" t="s">
        <v>47</v>
      </c>
      <c r="E21" s="11">
        <v>10</v>
      </c>
      <c r="F21" s="11">
        <v>1.5</v>
      </c>
      <c r="G21" s="11">
        <v>10</v>
      </c>
      <c r="H21" s="42">
        <v>10</v>
      </c>
      <c r="I21" s="11">
        <v>1</v>
      </c>
      <c r="J21" s="43">
        <f t="shared" si="0"/>
        <v>1500</v>
      </c>
      <c r="K21" s="11">
        <v>1.5</v>
      </c>
      <c r="L21" s="11">
        <v>10</v>
      </c>
      <c r="M21" s="42">
        <v>15</v>
      </c>
      <c r="N21" s="11">
        <v>1</v>
      </c>
      <c r="O21" s="43">
        <f>ROUND(K21*L21*M21*N21,0)</f>
        <v>225</v>
      </c>
    </row>
    <row r="22" spans="1:15" ht="12.75">
      <c r="A22" t="s">
        <v>87</v>
      </c>
      <c r="B22" t="s">
        <v>90</v>
      </c>
      <c r="D22" t="s">
        <v>47</v>
      </c>
      <c r="E22" s="11">
        <v>10</v>
      </c>
      <c r="F22" s="11">
        <v>1.5</v>
      </c>
      <c r="G22" s="11">
        <v>10</v>
      </c>
      <c r="H22" s="42">
        <v>10</v>
      </c>
      <c r="I22" s="11">
        <v>1</v>
      </c>
      <c r="J22" s="43">
        <f t="shared" si="0"/>
        <v>1500</v>
      </c>
      <c r="K22" s="11">
        <v>1.5</v>
      </c>
      <c r="L22" s="11">
        <v>10</v>
      </c>
      <c r="M22" s="42">
        <v>15</v>
      </c>
      <c r="N22" s="11">
        <v>1</v>
      </c>
      <c r="O22" s="43">
        <f>ROUND(K22*L22*M22*N22,0)</f>
        <v>225</v>
      </c>
    </row>
    <row r="23" spans="1:15" ht="12.75">
      <c r="A23" t="s">
        <v>87</v>
      </c>
      <c r="B23" t="s">
        <v>91</v>
      </c>
      <c r="D23" t="s">
        <v>47</v>
      </c>
      <c r="E23" s="11">
        <v>10</v>
      </c>
      <c r="F23" s="11">
        <v>4</v>
      </c>
      <c r="G23" s="11">
        <v>10</v>
      </c>
      <c r="H23" s="42">
        <v>10</v>
      </c>
      <c r="I23" s="11">
        <v>1</v>
      </c>
      <c r="J23" s="43">
        <f t="shared" si="0"/>
        <v>4000</v>
      </c>
      <c r="K23" s="11">
        <v>5</v>
      </c>
      <c r="L23" s="11">
        <v>10</v>
      </c>
      <c r="M23" s="42">
        <v>35</v>
      </c>
      <c r="N23" s="11">
        <v>1</v>
      </c>
      <c r="O23" s="43">
        <f>ROUND(K23*L23*M23*N23,0)</f>
        <v>1750</v>
      </c>
    </row>
    <row r="24" spans="1:15" ht="12.75">
      <c r="A24" t="s">
        <v>87</v>
      </c>
      <c r="B24" t="s">
        <v>92</v>
      </c>
      <c r="D24" t="s">
        <v>47</v>
      </c>
      <c r="E24" s="11">
        <v>10</v>
      </c>
      <c r="F24" s="11">
        <v>4</v>
      </c>
      <c r="G24" s="11">
        <v>10</v>
      </c>
      <c r="H24" s="42">
        <v>10</v>
      </c>
      <c r="I24" s="11">
        <v>1</v>
      </c>
      <c r="J24" s="43">
        <f t="shared" si="0"/>
        <v>4000</v>
      </c>
      <c r="K24" s="11">
        <v>5</v>
      </c>
      <c r="L24" s="11">
        <v>10</v>
      </c>
      <c r="M24" s="42">
        <v>35</v>
      </c>
      <c r="N24" s="11">
        <v>1</v>
      </c>
      <c r="O24" s="43">
        <f>ROUND(K24*L24*M24*N24,0)</f>
        <v>1750</v>
      </c>
    </row>
    <row r="25" spans="5:15" ht="12.75">
      <c r="E25" s="11"/>
      <c r="F25" s="11"/>
      <c r="G25" s="11"/>
      <c r="H25" s="42"/>
      <c r="J25" s="43"/>
      <c r="K25" s="11"/>
      <c r="L25" s="11"/>
      <c r="M25" s="42"/>
      <c r="N25" s="11"/>
      <c r="O25" s="43"/>
    </row>
    <row r="26" spans="1:15" ht="12.75">
      <c r="A26" t="s">
        <v>93</v>
      </c>
      <c r="B26" t="s">
        <v>94</v>
      </c>
      <c r="D26" t="s">
        <v>47</v>
      </c>
      <c r="E26" s="11">
        <v>6</v>
      </c>
      <c r="F26" s="11">
        <v>1</v>
      </c>
      <c r="G26" s="11">
        <v>9</v>
      </c>
      <c r="H26" s="42">
        <v>9.5</v>
      </c>
      <c r="I26" s="11">
        <v>3</v>
      </c>
      <c r="J26" s="43">
        <f t="shared" si="0"/>
        <v>1539</v>
      </c>
      <c r="K26" s="11">
        <v>1</v>
      </c>
      <c r="L26" s="11">
        <v>10</v>
      </c>
      <c r="M26" s="42">
        <v>13</v>
      </c>
      <c r="N26" s="11">
        <v>1</v>
      </c>
      <c r="O26" s="43">
        <f>ROUND(K26*L26*M26*N26,0)</f>
        <v>130</v>
      </c>
    </row>
    <row r="27" spans="1:15" ht="12.75">
      <c r="A27" t="s">
        <v>93</v>
      </c>
      <c r="B27" t="s">
        <v>95</v>
      </c>
      <c r="D27" t="s">
        <v>47</v>
      </c>
      <c r="E27" s="11">
        <v>6</v>
      </c>
      <c r="F27" s="11">
        <v>1</v>
      </c>
      <c r="G27" s="11">
        <v>9</v>
      </c>
      <c r="H27" s="42">
        <v>9.5</v>
      </c>
      <c r="I27" s="11">
        <v>2</v>
      </c>
      <c r="J27" s="43">
        <f t="shared" si="0"/>
        <v>1026</v>
      </c>
      <c r="K27" s="11">
        <v>1</v>
      </c>
      <c r="L27" s="11">
        <v>10</v>
      </c>
      <c r="M27" s="42">
        <v>13</v>
      </c>
      <c r="N27" s="11">
        <v>1</v>
      </c>
      <c r="O27" s="43">
        <f>ROUND(K27*L27*M27*N27,0)</f>
        <v>130</v>
      </c>
    </row>
    <row r="28" spans="5:15" ht="12.75">
      <c r="E28" s="11"/>
      <c r="F28" s="11"/>
      <c r="G28" s="11"/>
      <c r="H28" s="42"/>
      <c r="I28" s="11"/>
      <c r="J28" s="43"/>
      <c r="K28" s="11"/>
      <c r="L28" s="11"/>
      <c r="M28" s="42"/>
      <c r="N28" s="11"/>
      <c r="O28" s="14"/>
    </row>
    <row r="29" spans="1:15" ht="12.75">
      <c r="A29" t="s">
        <v>96</v>
      </c>
      <c r="D29" t="s">
        <v>47</v>
      </c>
      <c r="E29" s="11">
        <v>10</v>
      </c>
      <c r="F29" s="11">
        <v>12</v>
      </c>
      <c r="G29" s="11">
        <v>9</v>
      </c>
      <c r="H29" s="42">
        <v>6.1</v>
      </c>
      <c r="I29" s="11">
        <v>1</v>
      </c>
      <c r="J29" s="43">
        <f t="shared" si="0"/>
        <v>6588</v>
      </c>
      <c r="K29" s="11">
        <v>12</v>
      </c>
      <c r="L29" s="11">
        <v>10</v>
      </c>
      <c r="M29" s="42">
        <v>27.5</v>
      </c>
      <c r="N29" s="11">
        <v>1</v>
      </c>
      <c r="O29" s="43">
        <f>ROUND(K29*L29*M29*N29,0)</f>
        <v>3300</v>
      </c>
    </row>
    <row r="30" spans="5:15" ht="12.75">
      <c r="E30" s="11"/>
      <c r="F30" s="11"/>
      <c r="G30" s="11"/>
      <c r="H30" s="42"/>
      <c r="I30" s="11"/>
      <c r="J30" s="43"/>
      <c r="K30" s="11">
        <v>12</v>
      </c>
      <c r="L30" s="11">
        <v>10</v>
      </c>
      <c r="M30" s="42">
        <v>13</v>
      </c>
      <c r="N30" s="11">
        <v>1</v>
      </c>
      <c r="O30" s="43">
        <f>ROUND(K30*L30*M30*N30,0)</f>
        <v>1560</v>
      </c>
    </row>
    <row r="31" spans="5:15" ht="12.75">
      <c r="E31" s="11"/>
      <c r="F31" s="11"/>
      <c r="G31" s="11"/>
      <c r="H31" s="42"/>
      <c r="J31" s="43"/>
      <c r="K31" s="11"/>
      <c r="L31" s="11"/>
      <c r="M31" s="42"/>
      <c r="N31" s="11"/>
      <c r="O31" s="14"/>
    </row>
    <row r="32" spans="1:15" ht="12.75">
      <c r="A32" t="s">
        <v>97</v>
      </c>
      <c r="B32" t="s">
        <v>98</v>
      </c>
      <c r="D32" t="s">
        <v>47</v>
      </c>
      <c r="E32" s="11"/>
      <c r="F32" s="11"/>
      <c r="G32" s="11"/>
      <c r="H32" s="42"/>
      <c r="J32" s="43"/>
      <c r="K32" s="11">
        <f>6.5*5</f>
        <v>32.5</v>
      </c>
      <c r="L32" s="11">
        <v>10</v>
      </c>
      <c r="M32" s="42">
        <v>17</v>
      </c>
      <c r="N32" s="11">
        <v>1</v>
      </c>
      <c r="O32" s="43">
        <f>ROUND(K32*L32*M32*N32,0)</f>
        <v>5525</v>
      </c>
    </row>
    <row r="33" spans="1:15" ht="12.75">
      <c r="A33" t="s">
        <v>97</v>
      </c>
      <c r="B33" t="s">
        <v>99</v>
      </c>
      <c r="D33" t="s">
        <v>47</v>
      </c>
      <c r="E33" s="11"/>
      <c r="F33" s="11"/>
      <c r="G33" s="11"/>
      <c r="H33" s="42"/>
      <c r="J33" s="43"/>
      <c r="K33" s="11">
        <f>3*5</f>
        <v>15</v>
      </c>
      <c r="L33" s="11">
        <v>10</v>
      </c>
      <c r="M33" s="42">
        <v>17</v>
      </c>
      <c r="N33" s="11">
        <v>1</v>
      </c>
      <c r="O33" s="43">
        <f>ROUND(K33*L33*M33*N33,0)</f>
        <v>2550</v>
      </c>
    </row>
    <row r="34" spans="1:15" ht="12.75">
      <c r="A34" t="s">
        <v>100</v>
      </c>
      <c r="B34" t="s">
        <v>101</v>
      </c>
      <c r="D34" t="s">
        <v>47</v>
      </c>
      <c r="E34" s="11"/>
      <c r="F34" s="11"/>
      <c r="G34" s="11"/>
      <c r="H34" s="42"/>
      <c r="J34" s="43"/>
      <c r="K34" s="11">
        <f>4*2</f>
        <v>8</v>
      </c>
      <c r="L34" s="11">
        <v>10</v>
      </c>
      <c r="M34" s="42">
        <v>17</v>
      </c>
      <c r="N34" s="11">
        <v>1</v>
      </c>
      <c r="O34" s="43">
        <f>ROUND(K34*L34*M34*N34,0)</f>
        <v>1360</v>
      </c>
    </row>
    <row r="35" spans="5:15" ht="12.75">
      <c r="E35" s="11"/>
      <c r="F35" s="11"/>
      <c r="G35" s="11"/>
      <c r="H35" s="42"/>
      <c r="J35" s="43"/>
      <c r="K35" s="11"/>
      <c r="L35" s="11"/>
      <c r="M35" s="42"/>
      <c r="N35" s="11"/>
      <c r="O35" s="43"/>
    </row>
    <row r="36" spans="6:16" ht="12.75">
      <c r="F36" s="11"/>
      <c r="G36" s="11"/>
      <c r="H36" s="42"/>
      <c r="M36" s="42"/>
      <c r="P36" s="13"/>
    </row>
    <row r="37" spans="6:16" ht="12.75">
      <c r="F37" s="11"/>
      <c r="G37" s="11"/>
      <c r="I37" s="9" t="s">
        <v>102</v>
      </c>
      <c r="J37" s="44">
        <f>SUM(J7:J36)</f>
        <v>49076</v>
      </c>
      <c r="K37" s="9"/>
      <c r="L37" s="9"/>
      <c r="M37" s="45"/>
      <c r="N37" s="9"/>
      <c r="O37" s="44">
        <f>SUM(O7:O36)</f>
        <v>28068</v>
      </c>
      <c r="P37" s="46"/>
    </row>
    <row r="38" spans="6:16" ht="12.75">
      <c r="F38" s="11"/>
      <c r="G38" s="11"/>
      <c r="I38" s="9"/>
      <c r="J38" s="44"/>
      <c r="K38" s="9"/>
      <c r="L38" s="9"/>
      <c r="M38" s="45"/>
      <c r="N38" s="3" t="s">
        <v>103</v>
      </c>
      <c r="O38" s="44">
        <f>O37*1.105</f>
        <v>31015.14</v>
      </c>
      <c r="P38" s="46"/>
    </row>
    <row r="39" spans="6:15" ht="13.5" thickBot="1">
      <c r="F39" s="11"/>
      <c r="G39" s="11"/>
      <c r="I39" s="9"/>
      <c r="J39" s="44"/>
      <c r="K39" s="9"/>
      <c r="L39" s="9"/>
      <c r="M39" s="45"/>
      <c r="N39" s="9"/>
      <c r="O39" s="44"/>
    </row>
    <row r="40" spans="1:16" ht="13.5" thickBot="1">
      <c r="A40" s="19"/>
      <c r="B40" s="20"/>
      <c r="C40" s="20"/>
      <c r="D40" s="19"/>
      <c r="E40" s="21" t="s">
        <v>52</v>
      </c>
      <c r="F40" s="21" t="s">
        <v>52</v>
      </c>
      <c r="G40" s="21" t="s">
        <v>52</v>
      </c>
      <c r="H40" s="21" t="s">
        <v>53</v>
      </c>
      <c r="I40" s="21" t="s">
        <v>54</v>
      </c>
      <c r="J40" s="22"/>
      <c r="K40" s="23" t="s">
        <v>55</v>
      </c>
      <c r="L40" s="24"/>
      <c r="M40" s="24"/>
      <c r="N40" s="25"/>
      <c r="O40" s="26"/>
      <c r="P40" s="27"/>
    </row>
    <row r="41" spans="1:16" ht="13.5" thickBot="1">
      <c r="A41" s="28" t="s">
        <v>56</v>
      </c>
      <c r="B41" s="29" t="s">
        <v>57</v>
      </c>
      <c r="C41" s="30" t="s">
        <v>58</v>
      </c>
      <c r="D41" s="30" t="s">
        <v>59</v>
      </c>
      <c r="E41" s="29" t="s">
        <v>60</v>
      </c>
      <c r="F41" s="30" t="s">
        <v>61</v>
      </c>
      <c r="G41" s="29" t="s">
        <v>62</v>
      </c>
      <c r="H41" s="31" t="s">
        <v>63</v>
      </c>
      <c r="I41" s="31" t="s">
        <v>64</v>
      </c>
      <c r="J41" s="32" t="s">
        <v>65</v>
      </c>
      <c r="K41" s="33" t="s">
        <v>66</v>
      </c>
      <c r="L41" s="34" t="s">
        <v>67</v>
      </c>
      <c r="M41" s="34" t="s">
        <v>68</v>
      </c>
      <c r="N41" s="35" t="s">
        <v>69</v>
      </c>
      <c r="O41" s="36" t="s">
        <v>70</v>
      </c>
      <c r="P41" s="37" t="s">
        <v>71</v>
      </c>
    </row>
    <row r="42" spans="1:6" ht="12.75">
      <c r="A42" s="9" t="s">
        <v>104</v>
      </c>
      <c r="F42" s="11"/>
    </row>
    <row r="43" spans="1:15" ht="12.75">
      <c r="A43" t="s">
        <v>73</v>
      </c>
      <c r="B43" t="s">
        <v>74</v>
      </c>
      <c r="D43" t="s">
        <v>48</v>
      </c>
      <c r="E43" s="11">
        <v>10</v>
      </c>
      <c r="F43" s="11">
        <v>0.5</v>
      </c>
      <c r="G43" s="11">
        <v>10</v>
      </c>
      <c r="H43" s="42">
        <v>5.5</v>
      </c>
      <c r="I43" s="11">
        <v>4</v>
      </c>
      <c r="J43" s="43">
        <f>ROUND(E43*F43*G43*H43*I43,0)</f>
        <v>1100</v>
      </c>
      <c r="K43" s="11">
        <v>0.5</v>
      </c>
      <c r="L43" s="11">
        <v>10</v>
      </c>
      <c r="M43" s="42">
        <v>13</v>
      </c>
      <c r="N43" s="11">
        <v>4</v>
      </c>
      <c r="O43" s="43">
        <f>ROUND(K43*L43*M43*N43,0)</f>
        <v>260</v>
      </c>
    </row>
    <row r="44" spans="1:15" ht="12.75">
      <c r="A44" t="s">
        <v>75</v>
      </c>
      <c r="B44" t="s">
        <v>74</v>
      </c>
      <c r="D44" t="s">
        <v>48</v>
      </c>
      <c r="E44" s="11">
        <v>10</v>
      </c>
      <c r="F44" s="11">
        <v>0.5</v>
      </c>
      <c r="G44" s="11">
        <v>10</v>
      </c>
      <c r="H44" s="42">
        <v>5.5</v>
      </c>
      <c r="I44" s="11">
        <v>4</v>
      </c>
      <c r="J44" s="43">
        <f>ROUND(E44*F44*G44*H44*I44,0)</f>
        <v>1100</v>
      </c>
      <c r="K44" s="11">
        <v>0.5</v>
      </c>
      <c r="L44" s="11">
        <v>10</v>
      </c>
      <c r="M44" s="42">
        <v>13</v>
      </c>
      <c r="N44" s="11">
        <v>4</v>
      </c>
      <c r="O44" s="43">
        <f>ROUND(K44*L44*M44*N44,0)</f>
        <v>260</v>
      </c>
    </row>
    <row r="45" spans="1:15" ht="12.75">
      <c r="A45" t="s">
        <v>73</v>
      </c>
      <c r="B45" t="s">
        <v>76</v>
      </c>
      <c r="D45" t="s">
        <v>48</v>
      </c>
      <c r="E45" s="11">
        <v>4</v>
      </c>
      <c r="F45" s="11">
        <v>0.5</v>
      </c>
      <c r="G45" s="11">
        <v>10</v>
      </c>
      <c r="H45" s="42">
        <v>5.5</v>
      </c>
      <c r="I45" s="11">
        <v>20</v>
      </c>
      <c r="J45" s="43">
        <f>ROUND(E45*F45*G45*H45*I45,0)</f>
        <v>2200</v>
      </c>
      <c r="K45" s="11">
        <v>0.5</v>
      </c>
      <c r="L45" s="11">
        <v>10</v>
      </c>
      <c r="M45" s="42">
        <v>13</v>
      </c>
      <c r="N45" s="11">
        <v>20</v>
      </c>
      <c r="O45" s="43">
        <f>ROUND(K45*L45*M45*N45,0)</f>
        <v>1300</v>
      </c>
    </row>
    <row r="46" spans="1:15" ht="12.75">
      <c r="A46" t="s">
        <v>75</v>
      </c>
      <c r="B46" t="s">
        <v>76</v>
      </c>
      <c r="D46" t="s">
        <v>48</v>
      </c>
      <c r="E46" s="11">
        <v>5</v>
      </c>
      <c r="F46" s="11">
        <v>0.5</v>
      </c>
      <c r="G46" s="11">
        <v>10</v>
      </c>
      <c r="H46" s="42">
        <v>5.5</v>
      </c>
      <c r="I46" s="11">
        <v>6</v>
      </c>
      <c r="J46" s="43">
        <f>ROUND(E46*F46*G46*H46*I46,0)</f>
        <v>825</v>
      </c>
      <c r="K46" s="11">
        <v>0.5</v>
      </c>
      <c r="L46" s="11">
        <v>10</v>
      </c>
      <c r="M46" s="42">
        <v>13</v>
      </c>
      <c r="N46" s="11">
        <v>6</v>
      </c>
      <c r="O46" s="43">
        <f>ROUND(K46*L46*M46*N46,0)</f>
        <v>390</v>
      </c>
    </row>
    <row r="47" spans="5:15" ht="12.75">
      <c r="E47" s="11"/>
      <c r="F47" s="11"/>
      <c r="G47" s="11"/>
      <c r="H47" s="42"/>
      <c r="I47" s="11"/>
      <c r="J47" s="43"/>
      <c r="K47" s="11"/>
      <c r="L47" s="11"/>
      <c r="M47" s="42"/>
      <c r="N47" s="11"/>
      <c r="O47" s="14"/>
    </row>
    <row r="48" spans="1:15" ht="12.75">
      <c r="A48" t="s">
        <v>77</v>
      </c>
      <c r="B48" t="s">
        <v>78</v>
      </c>
      <c r="D48" t="s">
        <v>48</v>
      </c>
      <c r="E48" s="11">
        <v>2</v>
      </c>
      <c r="F48" s="11">
        <v>0.5</v>
      </c>
      <c r="G48" s="11">
        <v>10</v>
      </c>
      <c r="H48" s="42">
        <v>16.9</v>
      </c>
      <c r="I48" s="11">
        <v>20</v>
      </c>
      <c r="J48" s="43">
        <f>ROUND(E48*F48*G48*H48*I48,0)</f>
        <v>3380</v>
      </c>
      <c r="K48" s="11">
        <v>0.5</v>
      </c>
      <c r="L48" s="11">
        <v>10</v>
      </c>
      <c r="M48" s="42">
        <v>13</v>
      </c>
      <c r="N48" s="11">
        <v>20</v>
      </c>
      <c r="O48" s="43">
        <f>ROUND(K48*L48*M48*N48,0)</f>
        <v>1300</v>
      </c>
    </row>
    <row r="49" spans="1:15" ht="12.75">
      <c r="A49" t="s">
        <v>79</v>
      </c>
      <c r="B49" t="s">
        <v>80</v>
      </c>
      <c r="D49" t="s">
        <v>48</v>
      </c>
      <c r="E49" s="11">
        <v>2</v>
      </c>
      <c r="F49" s="11">
        <v>0.5</v>
      </c>
      <c r="G49" s="11">
        <v>10</v>
      </c>
      <c r="H49" s="42">
        <v>16.9</v>
      </c>
      <c r="I49" s="11">
        <v>5</v>
      </c>
      <c r="J49" s="43">
        <f>ROUND(E49*F49*G49*H49*I49,0)</f>
        <v>845</v>
      </c>
      <c r="K49" s="11">
        <v>0.5</v>
      </c>
      <c r="L49" s="11">
        <v>10</v>
      </c>
      <c r="M49" s="42">
        <v>13</v>
      </c>
      <c r="N49" s="11">
        <v>5</v>
      </c>
      <c r="O49" s="43">
        <f>ROUND(K49*L49*M49*N49,0)</f>
        <v>325</v>
      </c>
    </row>
    <row r="50" spans="4:15" ht="12.75">
      <c r="D50" t="s">
        <v>48</v>
      </c>
      <c r="E50" s="11"/>
      <c r="F50" s="11"/>
      <c r="G50" s="11"/>
      <c r="H50" s="42"/>
      <c r="I50" s="11"/>
      <c r="J50" s="43"/>
      <c r="K50" s="11"/>
      <c r="L50" s="11"/>
      <c r="M50" s="42"/>
      <c r="N50" s="11"/>
      <c r="O50" s="14"/>
    </row>
    <row r="51" spans="1:15" ht="12.75">
      <c r="A51" t="s">
        <v>81</v>
      </c>
      <c r="B51" t="s">
        <v>82</v>
      </c>
      <c r="D51" t="s">
        <v>48</v>
      </c>
      <c r="E51" s="11">
        <v>6</v>
      </c>
      <c r="F51" s="11">
        <v>0.5</v>
      </c>
      <c r="G51" s="11">
        <v>10</v>
      </c>
      <c r="H51" s="42">
        <v>5.5</v>
      </c>
      <c r="I51" s="11">
        <v>65</v>
      </c>
      <c r="J51" s="43">
        <f>ROUND(E51*F51*G51*H51*I51,0)</f>
        <v>10725</v>
      </c>
      <c r="K51" s="11">
        <v>0.5</v>
      </c>
      <c r="L51" s="11">
        <v>10</v>
      </c>
      <c r="M51" s="42">
        <v>13</v>
      </c>
      <c r="N51" s="11">
        <v>65</v>
      </c>
      <c r="O51" s="43">
        <f>ROUND(K51*L51*M51*N51,0)</f>
        <v>4225</v>
      </c>
    </row>
    <row r="52" spans="1:15" ht="12.75">
      <c r="A52" t="s">
        <v>83</v>
      </c>
      <c r="B52" t="s">
        <v>82</v>
      </c>
      <c r="D52" t="s">
        <v>48</v>
      </c>
      <c r="E52" s="11">
        <v>6</v>
      </c>
      <c r="F52" s="11">
        <v>0.5</v>
      </c>
      <c r="G52" s="11">
        <v>10</v>
      </c>
      <c r="H52" s="42">
        <v>5.5</v>
      </c>
      <c r="I52" s="11">
        <v>20</v>
      </c>
      <c r="J52" s="43">
        <f>ROUND(E52*F52*G52*H52*I52,0)</f>
        <v>3300</v>
      </c>
      <c r="K52" s="11">
        <v>0.5</v>
      </c>
      <c r="L52" s="11">
        <v>10</v>
      </c>
      <c r="M52" s="42">
        <v>13</v>
      </c>
      <c r="N52" s="11">
        <v>20</v>
      </c>
      <c r="O52" s="43">
        <f>ROUND(K52*L52*M52*N52,0)</f>
        <v>1300</v>
      </c>
    </row>
    <row r="53" spans="1:15" ht="12.75">
      <c r="A53" t="s">
        <v>84</v>
      </c>
      <c r="B53" t="s">
        <v>85</v>
      </c>
      <c r="D53" t="s">
        <v>48</v>
      </c>
      <c r="E53" s="11">
        <v>7</v>
      </c>
      <c r="F53" s="11">
        <v>1</v>
      </c>
      <c r="G53" s="11">
        <v>10</v>
      </c>
      <c r="H53" s="42">
        <v>5.5</v>
      </c>
      <c r="I53" s="11">
        <v>40</v>
      </c>
      <c r="J53" s="43">
        <f>ROUND(E53*F53*G53*H53*I53,0)</f>
        <v>15400</v>
      </c>
      <c r="K53" s="11">
        <v>0.75</v>
      </c>
      <c r="L53" s="11">
        <v>10</v>
      </c>
      <c r="M53" s="42">
        <v>13</v>
      </c>
      <c r="N53" s="11">
        <v>40</v>
      </c>
      <c r="O53" s="43">
        <f>ROUND(K53*L53*M53*N53,0)</f>
        <v>3900</v>
      </c>
    </row>
    <row r="54" spans="1:15" ht="12.75">
      <c r="A54" t="s">
        <v>86</v>
      </c>
      <c r="B54" t="s">
        <v>85</v>
      </c>
      <c r="D54" t="s">
        <v>48</v>
      </c>
      <c r="E54" s="11">
        <v>7</v>
      </c>
      <c r="F54" s="11">
        <v>1</v>
      </c>
      <c r="G54" s="11">
        <v>10</v>
      </c>
      <c r="H54" s="42">
        <v>5.5</v>
      </c>
      <c r="I54" s="11">
        <v>10</v>
      </c>
      <c r="J54" s="43">
        <f>ROUND(E54*F54*G54*H54*I54,0)</f>
        <v>3850</v>
      </c>
      <c r="K54" s="11">
        <v>0.75</v>
      </c>
      <c r="L54" s="11">
        <v>10</v>
      </c>
      <c r="M54" s="42">
        <v>13</v>
      </c>
      <c r="N54" s="11">
        <v>10</v>
      </c>
      <c r="O54" s="43">
        <f>ROUND(K54*L54*M54*N54,0)</f>
        <v>975</v>
      </c>
    </row>
    <row r="55" spans="8:15" ht="12.75">
      <c r="H55" s="42"/>
      <c r="J55" s="43"/>
      <c r="K55" s="11"/>
      <c r="L55" s="11"/>
      <c r="M55" s="42"/>
      <c r="N55" s="11"/>
      <c r="O55" s="14"/>
    </row>
    <row r="56" spans="1:15" ht="12.75">
      <c r="A56" t="s">
        <v>87</v>
      </c>
      <c r="B56" t="s">
        <v>88</v>
      </c>
      <c r="D56" t="s">
        <v>48</v>
      </c>
      <c r="E56" s="11">
        <v>9</v>
      </c>
      <c r="F56" s="11">
        <v>1</v>
      </c>
      <c r="G56" s="11">
        <v>10</v>
      </c>
      <c r="H56" s="42">
        <v>5.5</v>
      </c>
      <c r="I56" s="11">
        <v>1</v>
      </c>
      <c r="J56" s="43">
        <f>ROUND(E56*F56*G56*H56*I56,0)</f>
        <v>495</v>
      </c>
      <c r="K56" s="11">
        <v>1</v>
      </c>
      <c r="L56" s="11">
        <v>10</v>
      </c>
      <c r="M56" s="42">
        <v>15</v>
      </c>
      <c r="N56" s="11">
        <v>1</v>
      </c>
      <c r="O56" s="43">
        <f>ROUND(K56*L56*M56*N56,0)</f>
        <v>150</v>
      </c>
    </row>
    <row r="57" spans="1:15" ht="12.75">
      <c r="A57" t="s">
        <v>87</v>
      </c>
      <c r="B57" t="s">
        <v>89</v>
      </c>
      <c r="D57" t="s">
        <v>48</v>
      </c>
      <c r="E57" s="11">
        <v>11</v>
      </c>
      <c r="F57" s="11">
        <v>1.5</v>
      </c>
      <c r="G57" s="11">
        <v>10</v>
      </c>
      <c r="H57" s="42">
        <v>10</v>
      </c>
      <c r="I57" s="11">
        <v>1</v>
      </c>
      <c r="J57" s="43">
        <f>ROUND(E57*F57*G57*H57*I57,0)</f>
        <v>1650</v>
      </c>
      <c r="K57" s="11">
        <v>2</v>
      </c>
      <c r="L57" s="11">
        <v>10</v>
      </c>
      <c r="M57" s="42">
        <v>15</v>
      </c>
      <c r="N57" s="11">
        <v>1</v>
      </c>
      <c r="O57" s="43">
        <f>ROUND(K57*L57*M57*N57,0)</f>
        <v>300</v>
      </c>
    </row>
    <row r="58" spans="1:15" ht="12.75">
      <c r="A58" t="s">
        <v>87</v>
      </c>
      <c r="B58" t="s">
        <v>90</v>
      </c>
      <c r="D58" t="s">
        <v>48</v>
      </c>
      <c r="E58" s="11">
        <v>10</v>
      </c>
      <c r="F58" s="11">
        <v>1.5</v>
      </c>
      <c r="G58" s="11">
        <v>10</v>
      </c>
      <c r="H58" s="42">
        <v>10</v>
      </c>
      <c r="I58" s="11">
        <v>1</v>
      </c>
      <c r="J58" s="43">
        <f>ROUND(E58*F58*G58*H58*I58,0)</f>
        <v>1500</v>
      </c>
      <c r="K58" s="11">
        <v>2</v>
      </c>
      <c r="L58" s="11">
        <v>10</v>
      </c>
      <c r="M58" s="42">
        <v>15</v>
      </c>
      <c r="N58" s="11">
        <v>1</v>
      </c>
      <c r="O58" s="43">
        <f>ROUND(K58*L58*M58*N58,0)</f>
        <v>300</v>
      </c>
    </row>
    <row r="59" spans="1:15" ht="12.75">
      <c r="A59" t="s">
        <v>87</v>
      </c>
      <c r="B59" t="s">
        <v>91</v>
      </c>
      <c r="D59" t="s">
        <v>48</v>
      </c>
      <c r="E59" s="11">
        <v>12</v>
      </c>
      <c r="F59" s="11">
        <v>4</v>
      </c>
      <c r="G59" s="11">
        <v>10</v>
      </c>
      <c r="H59" s="42">
        <v>10</v>
      </c>
      <c r="I59" s="11">
        <v>1</v>
      </c>
      <c r="J59" s="43">
        <f>ROUND(E59*F59*G59*H59*I59,0)</f>
        <v>4800</v>
      </c>
      <c r="K59" s="11">
        <v>5</v>
      </c>
      <c r="L59" s="11">
        <v>10</v>
      </c>
      <c r="M59" s="42">
        <v>35</v>
      </c>
      <c r="N59" s="11">
        <v>1</v>
      </c>
      <c r="O59" s="43">
        <f>ROUND(K59*L59*M59*N59,0)</f>
        <v>1750</v>
      </c>
    </row>
    <row r="60" spans="1:15" ht="12.75">
      <c r="A60" t="s">
        <v>87</v>
      </c>
      <c r="B60" t="s">
        <v>92</v>
      </c>
      <c r="D60" t="s">
        <v>48</v>
      </c>
      <c r="E60" s="11">
        <v>12</v>
      </c>
      <c r="F60" s="11">
        <v>4</v>
      </c>
      <c r="G60" s="11">
        <v>10</v>
      </c>
      <c r="H60" s="42">
        <v>10</v>
      </c>
      <c r="I60" s="11">
        <v>1</v>
      </c>
      <c r="J60" s="43">
        <f>ROUND(E60*F60*G60*H60*I60,0)</f>
        <v>4800</v>
      </c>
      <c r="K60" s="11">
        <v>5</v>
      </c>
      <c r="L60" s="11">
        <v>10</v>
      </c>
      <c r="M60" s="42">
        <v>35</v>
      </c>
      <c r="N60" s="11">
        <v>1</v>
      </c>
      <c r="O60" s="43">
        <f>ROUND(K60*L60*M60*N60,0)</f>
        <v>1750</v>
      </c>
    </row>
    <row r="61" spans="5:15" ht="12.75">
      <c r="E61" s="11"/>
      <c r="F61" s="11"/>
      <c r="G61" s="11"/>
      <c r="H61" s="42"/>
      <c r="J61" s="43"/>
      <c r="K61" s="11"/>
      <c r="L61" s="11"/>
      <c r="M61" s="42"/>
      <c r="N61" s="11"/>
      <c r="O61" s="14"/>
    </row>
    <row r="62" spans="1:15" ht="12.75">
      <c r="A62" t="s">
        <v>93</v>
      </c>
      <c r="B62" t="s">
        <v>94</v>
      </c>
      <c r="D62" t="s">
        <v>48</v>
      </c>
      <c r="E62" s="11">
        <v>8</v>
      </c>
      <c r="F62" s="11">
        <v>1</v>
      </c>
      <c r="G62" s="11">
        <v>10</v>
      </c>
      <c r="H62" s="42"/>
      <c r="I62" s="11">
        <v>8</v>
      </c>
      <c r="J62" s="43">
        <f>ROUND(E62*F62*G62*H62*I62,0)</f>
        <v>0</v>
      </c>
      <c r="K62" s="11">
        <v>1</v>
      </c>
      <c r="L62" s="11">
        <v>10</v>
      </c>
      <c r="M62" s="42">
        <v>13</v>
      </c>
      <c r="N62" s="11">
        <v>1</v>
      </c>
      <c r="O62" s="43">
        <f>ROUND(K62*L62*M62*N62,0)</f>
        <v>130</v>
      </c>
    </row>
    <row r="63" spans="1:15" ht="12.75">
      <c r="A63" t="s">
        <v>93</v>
      </c>
      <c r="B63" t="s">
        <v>95</v>
      </c>
      <c r="D63" t="s">
        <v>48</v>
      </c>
      <c r="E63" s="11">
        <v>6</v>
      </c>
      <c r="F63" s="11">
        <v>1</v>
      </c>
      <c r="G63" s="11">
        <v>10</v>
      </c>
      <c r="H63" s="42"/>
      <c r="I63" s="11">
        <v>6</v>
      </c>
      <c r="J63" s="43">
        <f>ROUND(E63*F63*G63*H63*I63,0)</f>
        <v>0</v>
      </c>
      <c r="K63" s="11">
        <v>1</v>
      </c>
      <c r="L63" s="11">
        <v>10</v>
      </c>
      <c r="M63" s="42">
        <v>13</v>
      </c>
      <c r="N63" s="11">
        <v>1</v>
      </c>
      <c r="O63" s="43">
        <f>ROUND(K63*L63*M63*N63,0)</f>
        <v>130</v>
      </c>
    </row>
    <row r="64" spans="5:15" ht="12.75">
      <c r="E64" s="11"/>
      <c r="F64" s="11"/>
      <c r="G64" s="11"/>
      <c r="H64" s="42"/>
      <c r="I64" s="11"/>
      <c r="J64" s="43"/>
      <c r="K64" s="11"/>
      <c r="L64" s="11"/>
      <c r="M64" s="42"/>
      <c r="N64" s="11"/>
      <c r="O64" s="14"/>
    </row>
    <row r="65" spans="1:15" ht="12.75">
      <c r="A65" t="s">
        <v>96</v>
      </c>
      <c r="D65" t="s">
        <v>48</v>
      </c>
      <c r="E65" s="11">
        <v>12</v>
      </c>
      <c r="F65" s="11">
        <v>12</v>
      </c>
      <c r="G65" s="11">
        <v>10</v>
      </c>
      <c r="H65" s="42">
        <v>6.1</v>
      </c>
      <c r="I65" s="11">
        <v>1</v>
      </c>
      <c r="J65" s="43">
        <f>ROUND(E65*F65*G65*H65*I65,0)</f>
        <v>8784</v>
      </c>
      <c r="K65" s="11">
        <v>12</v>
      </c>
      <c r="L65" s="11">
        <v>10</v>
      </c>
      <c r="M65" s="42">
        <v>27.5</v>
      </c>
      <c r="N65" s="11">
        <v>1</v>
      </c>
      <c r="O65" s="43">
        <f>ROUND(K65*L65*M65*N65,0)</f>
        <v>3300</v>
      </c>
    </row>
    <row r="66" spans="5:15" ht="12.75">
      <c r="E66" s="11"/>
      <c r="F66" s="11"/>
      <c r="G66" s="11"/>
      <c r="H66" s="42"/>
      <c r="I66" s="11"/>
      <c r="J66" s="43"/>
      <c r="K66" s="11">
        <v>12</v>
      </c>
      <c r="L66" s="11">
        <v>10</v>
      </c>
      <c r="M66" s="42">
        <v>13</v>
      </c>
      <c r="N66" s="11">
        <v>1</v>
      </c>
      <c r="O66" s="43">
        <f>ROUND(K66*L66*M66*N66,0)</f>
        <v>1560</v>
      </c>
    </row>
    <row r="67" spans="5:15" ht="12.75">
      <c r="E67" s="11"/>
      <c r="F67" s="11"/>
      <c r="G67" s="11"/>
      <c r="H67" s="42"/>
      <c r="J67" s="43"/>
      <c r="K67" s="11"/>
      <c r="L67" s="11"/>
      <c r="M67" s="42"/>
      <c r="N67" s="11"/>
      <c r="O67" s="14"/>
    </row>
    <row r="68" spans="1:15" ht="12.75">
      <c r="A68" t="s">
        <v>97</v>
      </c>
      <c r="B68" t="s">
        <v>98</v>
      </c>
      <c r="D68" t="s">
        <v>48</v>
      </c>
      <c r="E68" s="11"/>
      <c r="F68" s="11"/>
      <c r="G68" s="11"/>
      <c r="H68" s="42"/>
      <c r="J68" s="43"/>
      <c r="K68" s="11">
        <f>6.5*5</f>
        <v>32.5</v>
      </c>
      <c r="L68" s="11">
        <v>10</v>
      </c>
      <c r="M68" s="42">
        <v>17</v>
      </c>
      <c r="N68" s="11">
        <v>1</v>
      </c>
      <c r="O68" s="43">
        <f>ROUND(K68*L68*M68*N68,0)</f>
        <v>5525</v>
      </c>
    </row>
    <row r="69" spans="1:15" ht="12.75">
      <c r="A69" t="s">
        <v>97</v>
      </c>
      <c r="B69" t="s">
        <v>99</v>
      </c>
      <c r="D69" t="s">
        <v>48</v>
      </c>
      <c r="E69" s="11"/>
      <c r="F69" s="11"/>
      <c r="G69" s="11"/>
      <c r="H69" s="42"/>
      <c r="J69" s="43"/>
      <c r="K69" s="11">
        <f>3*5</f>
        <v>15</v>
      </c>
      <c r="L69" s="11">
        <v>10</v>
      </c>
      <c r="M69" s="42">
        <v>17</v>
      </c>
      <c r="N69" s="11">
        <v>1</v>
      </c>
      <c r="O69" s="43">
        <f>ROUND(K69*L69*M69*N69,0)</f>
        <v>2550</v>
      </c>
    </row>
    <row r="70" spans="1:15" ht="12.75">
      <c r="A70" t="s">
        <v>100</v>
      </c>
      <c r="B70" t="s">
        <v>101</v>
      </c>
      <c r="D70" t="s">
        <v>48</v>
      </c>
      <c r="E70" s="11"/>
      <c r="F70" s="11"/>
      <c r="G70" s="11"/>
      <c r="H70" s="42"/>
      <c r="J70" s="43"/>
      <c r="K70" s="11">
        <f>4*2</f>
        <v>8</v>
      </c>
      <c r="L70" s="11">
        <v>10</v>
      </c>
      <c r="M70" s="42">
        <v>17</v>
      </c>
      <c r="N70" s="11">
        <v>1</v>
      </c>
      <c r="O70" s="43">
        <f>ROUND(K70*L70*M70*N70,0)</f>
        <v>1360</v>
      </c>
    </row>
    <row r="71" spans="1:15" ht="12.75">
      <c r="A71" t="s">
        <v>105</v>
      </c>
      <c r="B71" t="s">
        <v>99</v>
      </c>
      <c r="E71" s="11"/>
      <c r="F71" s="11"/>
      <c r="G71" s="11"/>
      <c r="H71" s="42"/>
      <c r="J71" s="43"/>
      <c r="K71" s="11">
        <f>3*5</f>
        <v>15</v>
      </c>
      <c r="L71" s="11">
        <v>10</v>
      </c>
      <c r="M71" s="42">
        <v>11</v>
      </c>
      <c r="N71" s="11">
        <v>1</v>
      </c>
      <c r="O71" s="43">
        <f>ROUND(K71*L71*M71*N71,0)</f>
        <v>1650</v>
      </c>
    </row>
    <row r="72" spans="1:15" ht="12.75">
      <c r="A72" t="s">
        <v>106</v>
      </c>
      <c r="B72" t="s">
        <v>101</v>
      </c>
      <c r="E72" s="11"/>
      <c r="F72" s="11"/>
      <c r="G72" s="11"/>
      <c r="H72" s="42"/>
      <c r="J72" s="43"/>
      <c r="K72" s="11">
        <f>4*2</f>
        <v>8</v>
      </c>
      <c r="L72" s="11">
        <v>10</v>
      </c>
      <c r="M72" s="42">
        <v>11</v>
      </c>
      <c r="N72" s="11">
        <v>2</v>
      </c>
      <c r="O72" s="43">
        <f>ROUND(K72*L72*M72*N72,0)</f>
        <v>1760</v>
      </c>
    </row>
    <row r="73" spans="5:15" ht="12.75">
      <c r="E73" s="11"/>
      <c r="F73" s="11"/>
      <c r="G73" s="11"/>
      <c r="H73" s="42"/>
      <c r="J73" s="43"/>
      <c r="K73" s="11"/>
      <c r="L73" s="11"/>
      <c r="M73" s="42"/>
      <c r="N73" s="11"/>
      <c r="O73" s="43"/>
    </row>
    <row r="74" spans="5:15" ht="12.75">
      <c r="E74" s="11"/>
      <c r="F74" s="11"/>
      <c r="G74" s="11"/>
      <c r="H74" s="42"/>
      <c r="J74" s="43"/>
      <c r="K74" s="11"/>
      <c r="L74" s="11"/>
      <c r="M74" s="42"/>
      <c r="N74" s="11"/>
      <c r="O74" s="43"/>
    </row>
    <row r="75" spans="5:15" ht="12.75">
      <c r="E75" s="11"/>
      <c r="F75" s="11"/>
      <c r="G75" s="11"/>
      <c r="H75" s="42"/>
      <c r="J75" s="43"/>
      <c r="K75" s="11"/>
      <c r="L75" s="11"/>
      <c r="M75" s="42"/>
      <c r="N75" s="11"/>
      <c r="O75" s="43"/>
    </row>
    <row r="76" spans="6:16" ht="12.75">
      <c r="F76" s="11"/>
      <c r="G76" s="11"/>
      <c r="H76" s="42"/>
      <c r="M76" s="42"/>
      <c r="P76" s="13"/>
    </row>
    <row r="77" spans="6:16" ht="12.75">
      <c r="F77" s="11"/>
      <c r="G77" s="11"/>
      <c r="I77" s="9" t="s">
        <v>102</v>
      </c>
      <c r="J77" s="44">
        <f>SUM(J43:J76)</f>
        <v>64754</v>
      </c>
      <c r="K77" s="9"/>
      <c r="L77" s="9"/>
      <c r="M77" s="45"/>
      <c r="N77" s="9"/>
      <c r="O77" s="44">
        <f>SUM(O43:O76)</f>
        <v>36450</v>
      </c>
      <c r="P77" s="46"/>
    </row>
    <row r="78" spans="14:16" ht="12.75">
      <c r="N78" s="3" t="s">
        <v>103</v>
      </c>
      <c r="O78" s="44">
        <f>O77*1.105</f>
        <v>40277.25</v>
      </c>
      <c r="P78" s="46"/>
    </row>
    <row r="79" spans="14:16" ht="13.5" thickBot="1">
      <c r="N79" s="3"/>
      <c r="O79" s="44"/>
      <c r="P79" s="46"/>
    </row>
    <row r="80" spans="1:16" ht="13.5" thickBot="1">
      <c r="A80" s="19"/>
      <c r="B80" s="20"/>
      <c r="C80" s="20"/>
      <c r="D80" s="19"/>
      <c r="E80" s="21" t="s">
        <v>52</v>
      </c>
      <c r="F80" s="21" t="s">
        <v>52</v>
      </c>
      <c r="G80" s="21" t="s">
        <v>52</v>
      </c>
      <c r="H80" s="21" t="s">
        <v>53</v>
      </c>
      <c r="I80" s="21" t="s">
        <v>54</v>
      </c>
      <c r="J80" s="22"/>
      <c r="K80" s="23" t="s">
        <v>55</v>
      </c>
      <c r="L80" s="24"/>
      <c r="M80" s="24"/>
      <c r="N80" s="25"/>
      <c r="O80" s="26"/>
      <c r="P80" s="27"/>
    </row>
    <row r="81" spans="1:16" ht="13.5" thickBot="1">
      <c r="A81" s="28" t="s">
        <v>56</v>
      </c>
      <c r="B81" s="29" t="s">
        <v>57</v>
      </c>
      <c r="C81" s="30" t="s">
        <v>58</v>
      </c>
      <c r="D81" s="30" t="s">
        <v>59</v>
      </c>
      <c r="E81" s="29" t="s">
        <v>60</v>
      </c>
      <c r="F81" s="30" t="s">
        <v>61</v>
      </c>
      <c r="G81" s="29" t="s">
        <v>62</v>
      </c>
      <c r="H81" s="31" t="s">
        <v>63</v>
      </c>
      <c r="I81" s="31" t="s">
        <v>64</v>
      </c>
      <c r="J81" s="32" t="s">
        <v>65</v>
      </c>
      <c r="K81" s="33" t="s">
        <v>66</v>
      </c>
      <c r="L81" s="34" t="s">
        <v>67</v>
      </c>
      <c r="M81" s="34" t="s">
        <v>68</v>
      </c>
      <c r="N81" s="35" t="s">
        <v>69</v>
      </c>
      <c r="O81" s="36" t="s">
        <v>70</v>
      </c>
      <c r="P81" s="37" t="s">
        <v>71</v>
      </c>
    </row>
    <row r="82" spans="1:14" ht="12.75">
      <c r="A82" s="9" t="s">
        <v>107</v>
      </c>
      <c r="N82" s="3"/>
    </row>
    <row r="83" spans="1:15" ht="12.75">
      <c r="A83" t="s">
        <v>73</v>
      </c>
      <c r="B83" t="s">
        <v>74</v>
      </c>
      <c r="D83" t="s">
        <v>50</v>
      </c>
      <c r="E83" s="11">
        <v>9</v>
      </c>
      <c r="F83" s="11">
        <v>0.5</v>
      </c>
      <c r="G83" s="11">
        <v>10</v>
      </c>
      <c r="H83" s="42">
        <v>5.5</v>
      </c>
      <c r="I83" s="11">
        <v>10</v>
      </c>
      <c r="J83" s="43">
        <f>ROUND(E83*F83*G83*H83*I83,0)</f>
        <v>2475</v>
      </c>
      <c r="K83" s="11">
        <v>0.5</v>
      </c>
      <c r="L83" s="11">
        <v>10</v>
      </c>
      <c r="M83" s="42">
        <v>13</v>
      </c>
      <c r="N83" s="11">
        <v>10</v>
      </c>
      <c r="O83" s="43">
        <f>ROUND(K83*L83*M83*N83,0)</f>
        <v>650</v>
      </c>
    </row>
    <row r="84" spans="1:15" ht="12.75">
      <c r="A84" t="s">
        <v>75</v>
      </c>
      <c r="B84" t="s">
        <v>74</v>
      </c>
      <c r="D84" t="s">
        <v>50</v>
      </c>
      <c r="E84" s="11">
        <v>11</v>
      </c>
      <c r="F84" s="11">
        <v>0.5</v>
      </c>
      <c r="G84" s="11">
        <v>10</v>
      </c>
      <c r="H84" s="42">
        <v>5.5</v>
      </c>
      <c r="I84" s="11">
        <v>4</v>
      </c>
      <c r="J84" s="43">
        <f>ROUND(E84*F84*G84*H84*I84,0)</f>
        <v>1210</v>
      </c>
      <c r="K84" s="11">
        <v>0.5</v>
      </c>
      <c r="L84" s="11">
        <v>10</v>
      </c>
      <c r="M84" s="42">
        <v>13</v>
      </c>
      <c r="N84" s="11">
        <v>4</v>
      </c>
      <c r="O84" s="43">
        <f>ROUND(K84*L84*M84*N84,0)</f>
        <v>260</v>
      </c>
    </row>
    <row r="85" spans="1:15" ht="12.75">
      <c r="A85" t="s">
        <v>73</v>
      </c>
      <c r="B85" t="s">
        <v>76</v>
      </c>
      <c r="D85" t="s">
        <v>50</v>
      </c>
      <c r="E85" s="11">
        <v>5</v>
      </c>
      <c r="F85" s="11">
        <v>0.5</v>
      </c>
      <c r="G85" s="11">
        <v>10</v>
      </c>
      <c r="H85" s="42">
        <v>5.5</v>
      </c>
      <c r="I85" s="11">
        <v>25</v>
      </c>
      <c r="J85" s="43">
        <f>ROUND(E85*F85*G85*H85*I85,0)</f>
        <v>3438</v>
      </c>
      <c r="K85" s="11">
        <v>0.5</v>
      </c>
      <c r="L85" s="11">
        <v>10</v>
      </c>
      <c r="M85" s="42">
        <v>13</v>
      </c>
      <c r="N85" s="11">
        <v>25</v>
      </c>
      <c r="O85" s="43">
        <f>ROUND(K85*L85*M85*N85,0)</f>
        <v>1625</v>
      </c>
    </row>
    <row r="86" spans="1:15" ht="12.75">
      <c r="A86" t="s">
        <v>75</v>
      </c>
      <c r="B86" t="s">
        <v>76</v>
      </c>
      <c r="D86" t="s">
        <v>50</v>
      </c>
      <c r="E86" s="11">
        <v>5</v>
      </c>
      <c r="F86" s="11">
        <v>0.5</v>
      </c>
      <c r="G86" s="11">
        <v>10</v>
      </c>
      <c r="H86" s="42">
        <v>5.5</v>
      </c>
      <c r="I86" s="11">
        <v>8</v>
      </c>
      <c r="J86" s="43">
        <f>ROUND(E86*F86*G86*H86*I86,0)</f>
        <v>1100</v>
      </c>
      <c r="K86" s="11">
        <v>0.5</v>
      </c>
      <c r="L86" s="11">
        <v>10</v>
      </c>
      <c r="M86" s="42">
        <v>13</v>
      </c>
      <c r="N86" s="11">
        <v>8</v>
      </c>
      <c r="O86" s="43">
        <f>ROUND(K86*L86*M86*N86,0)</f>
        <v>520</v>
      </c>
    </row>
    <row r="87" spans="5:15" ht="12.75">
      <c r="E87" s="11"/>
      <c r="F87" s="11"/>
      <c r="G87" s="11"/>
      <c r="H87" s="42"/>
      <c r="I87" s="11"/>
      <c r="J87" s="43"/>
      <c r="K87" s="11"/>
      <c r="L87" s="11"/>
      <c r="M87" s="42"/>
      <c r="N87" s="11"/>
      <c r="O87" s="14"/>
    </row>
    <row r="88" spans="1:15" ht="12.75">
      <c r="A88" t="s">
        <v>77</v>
      </c>
      <c r="B88" t="s">
        <v>78</v>
      </c>
      <c r="D88" t="s">
        <v>50</v>
      </c>
      <c r="E88" s="11">
        <v>3</v>
      </c>
      <c r="F88" s="11">
        <v>0.5</v>
      </c>
      <c r="G88" s="11">
        <v>10</v>
      </c>
      <c r="H88" s="42">
        <v>16.9</v>
      </c>
      <c r="I88" s="11">
        <v>20</v>
      </c>
      <c r="J88" s="43">
        <f>ROUND(E88*F88*G88*H88*I88,0)</f>
        <v>5070</v>
      </c>
      <c r="K88" s="11">
        <v>0.5</v>
      </c>
      <c r="L88" s="11">
        <v>10</v>
      </c>
      <c r="M88" s="42">
        <v>13</v>
      </c>
      <c r="N88" s="11">
        <v>20</v>
      </c>
      <c r="O88" s="43">
        <f>ROUND(K88*L88*M88*N88,0)</f>
        <v>1300</v>
      </c>
    </row>
    <row r="89" spans="1:15" ht="12.75">
      <c r="A89" t="s">
        <v>79</v>
      </c>
      <c r="B89" t="s">
        <v>80</v>
      </c>
      <c r="D89" t="s">
        <v>50</v>
      </c>
      <c r="E89" s="11">
        <v>2</v>
      </c>
      <c r="F89" s="11">
        <v>0.5</v>
      </c>
      <c r="G89" s="11">
        <v>10</v>
      </c>
      <c r="H89" s="42">
        <v>16.9</v>
      </c>
      <c r="I89" s="11">
        <v>6</v>
      </c>
      <c r="J89" s="43">
        <f>ROUND(E89*F89*G89*H89*I89,0)</f>
        <v>1014</v>
      </c>
      <c r="K89" s="11">
        <v>0.5</v>
      </c>
      <c r="L89" s="11">
        <v>10</v>
      </c>
      <c r="M89" s="42">
        <v>13</v>
      </c>
      <c r="N89" s="11">
        <v>6</v>
      </c>
      <c r="O89" s="43">
        <f>ROUND(K89*L89*M89*N89,0)</f>
        <v>390</v>
      </c>
    </row>
    <row r="90" spans="5:15" ht="12.75">
      <c r="E90" s="11"/>
      <c r="F90" s="11"/>
      <c r="G90" s="11"/>
      <c r="H90" s="42"/>
      <c r="I90" s="11"/>
      <c r="J90" s="43"/>
      <c r="K90" s="11"/>
      <c r="L90" s="11"/>
      <c r="M90" s="42"/>
      <c r="N90" s="11"/>
      <c r="O90" s="14"/>
    </row>
    <row r="91" spans="1:15" ht="12.75">
      <c r="A91" t="s">
        <v>81</v>
      </c>
      <c r="B91" t="s">
        <v>82</v>
      </c>
      <c r="D91" t="s">
        <v>50</v>
      </c>
      <c r="E91" s="11">
        <v>10</v>
      </c>
      <c r="F91" s="11">
        <v>0.5</v>
      </c>
      <c r="G91" s="11">
        <v>10</v>
      </c>
      <c r="H91" s="42">
        <v>5.5</v>
      </c>
      <c r="I91" s="11">
        <v>65</v>
      </c>
      <c r="J91" s="43">
        <f>ROUND(E91*F91*G91*H91*I91,0)</f>
        <v>17875</v>
      </c>
      <c r="K91" s="11">
        <v>0.5</v>
      </c>
      <c r="L91" s="11">
        <v>10</v>
      </c>
      <c r="M91" s="42">
        <v>13</v>
      </c>
      <c r="N91" s="11">
        <v>65</v>
      </c>
      <c r="O91" s="43">
        <f>ROUND(K91*L91*M91*N91,0)</f>
        <v>4225</v>
      </c>
    </row>
    <row r="92" spans="1:15" ht="12.75">
      <c r="A92" t="s">
        <v>83</v>
      </c>
      <c r="B92" t="s">
        <v>82</v>
      </c>
      <c r="D92" t="s">
        <v>50</v>
      </c>
      <c r="E92" s="11">
        <v>10</v>
      </c>
      <c r="F92" s="11">
        <v>0.5</v>
      </c>
      <c r="G92" s="11">
        <v>10</v>
      </c>
      <c r="H92" s="42">
        <v>5.5</v>
      </c>
      <c r="I92" s="11">
        <v>20</v>
      </c>
      <c r="J92" s="43">
        <f>ROUND(E92*F92*G92*H92*I92,0)</f>
        <v>5500</v>
      </c>
      <c r="K92" s="11">
        <v>0.5</v>
      </c>
      <c r="L92" s="11">
        <v>10</v>
      </c>
      <c r="M92" s="42">
        <v>13</v>
      </c>
      <c r="N92" s="11">
        <v>20</v>
      </c>
      <c r="O92" s="43">
        <f>ROUND(K92*L92*M92*N92,0)</f>
        <v>1300</v>
      </c>
    </row>
    <row r="93" spans="1:15" ht="12.75">
      <c r="A93" t="s">
        <v>84</v>
      </c>
      <c r="B93" t="s">
        <v>85</v>
      </c>
      <c r="D93" t="s">
        <v>50</v>
      </c>
      <c r="E93" s="11">
        <v>10</v>
      </c>
      <c r="F93" s="11">
        <v>1</v>
      </c>
      <c r="G93" s="11">
        <v>10</v>
      </c>
      <c r="H93" s="42">
        <v>5.5</v>
      </c>
      <c r="I93" s="11">
        <v>40</v>
      </c>
      <c r="J93" s="43">
        <f>ROUND(E93*F93*G93*H93*I93,0)</f>
        <v>22000</v>
      </c>
      <c r="K93" s="11">
        <v>0.75</v>
      </c>
      <c r="L93" s="11">
        <v>10</v>
      </c>
      <c r="M93" s="42">
        <v>13</v>
      </c>
      <c r="N93" s="11">
        <v>40</v>
      </c>
      <c r="O93" s="43">
        <f>ROUND(K93*L93*M93*N93,0)</f>
        <v>3900</v>
      </c>
    </row>
    <row r="94" spans="1:15" ht="12.75">
      <c r="A94" t="s">
        <v>86</v>
      </c>
      <c r="B94" t="s">
        <v>85</v>
      </c>
      <c r="D94" t="s">
        <v>50</v>
      </c>
      <c r="E94" s="11">
        <v>10</v>
      </c>
      <c r="F94" s="11">
        <v>1</v>
      </c>
      <c r="G94" s="11">
        <v>10</v>
      </c>
      <c r="H94" s="42">
        <v>5.5</v>
      </c>
      <c r="I94" s="11">
        <v>10</v>
      </c>
      <c r="J94" s="43">
        <f>ROUND(E94*F94*G94*H94*I94,0)</f>
        <v>5500</v>
      </c>
      <c r="K94" s="11">
        <v>0.75</v>
      </c>
      <c r="L94" s="11">
        <v>10</v>
      </c>
      <c r="M94" s="42">
        <v>13</v>
      </c>
      <c r="N94" s="11">
        <v>10</v>
      </c>
      <c r="O94" s="43">
        <f>ROUND(K94*L94*M94*N94,0)</f>
        <v>975</v>
      </c>
    </row>
    <row r="95" spans="8:15" ht="12.75">
      <c r="H95" s="42"/>
      <c r="J95" s="43"/>
      <c r="K95" s="11"/>
      <c r="L95" s="11"/>
      <c r="M95" s="42"/>
      <c r="N95" s="11"/>
      <c r="O95" s="14"/>
    </row>
    <row r="96" spans="1:15" ht="12.75">
      <c r="A96" t="s">
        <v>87</v>
      </c>
      <c r="B96" t="s">
        <v>88</v>
      </c>
      <c r="D96" t="s">
        <v>50</v>
      </c>
      <c r="E96" s="11">
        <v>12</v>
      </c>
      <c r="F96" s="11">
        <v>1</v>
      </c>
      <c r="G96" s="11">
        <v>10</v>
      </c>
      <c r="H96" s="42">
        <v>5.5</v>
      </c>
      <c r="I96" s="11">
        <v>1</v>
      </c>
      <c r="J96" s="43">
        <f>ROUND(E96*F96*G96*H96*I96,0)</f>
        <v>660</v>
      </c>
      <c r="K96" s="11">
        <v>1</v>
      </c>
      <c r="L96" s="11">
        <v>10</v>
      </c>
      <c r="M96" s="42">
        <v>15</v>
      </c>
      <c r="N96" s="11">
        <v>1</v>
      </c>
      <c r="O96" s="43">
        <f>ROUND(K96*L96*M96*N96,0)</f>
        <v>150</v>
      </c>
    </row>
    <row r="97" spans="1:15" ht="12.75">
      <c r="A97" t="s">
        <v>87</v>
      </c>
      <c r="B97" t="s">
        <v>89</v>
      </c>
      <c r="D97" t="s">
        <v>50</v>
      </c>
      <c r="E97" s="11">
        <v>15</v>
      </c>
      <c r="F97" s="11">
        <v>1.5</v>
      </c>
      <c r="G97" s="11">
        <v>10</v>
      </c>
      <c r="H97" s="42">
        <v>10</v>
      </c>
      <c r="I97" s="11">
        <v>1</v>
      </c>
      <c r="J97" s="43">
        <f>ROUND(E97*F97*G97*H97*I97,0)</f>
        <v>2250</v>
      </c>
      <c r="K97" s="11">
        <v>2</v>
      </c>
      <c r="L97" s="11">
        <v>10</v>
      </c>
      <c r="M97" s="42">
        <v>15</v>
      </c>
      <c r="N97" s="11">
        <v>1</v>
      </c>
      <c r="O97" s="43">
        <f>ROUND(K97*L97*M97*N97,0)</f>
        <v>300</v>
      </c>
    </row>
    <row r="98" spans="1:15" ht="12.75">
      <c r="A98" t="s">
        <v>87</v>
      </c>
      <c r="B98" t="s">
        <v>90</v>
      </c>
      <c r="D98" t="s">
        <v>50</v>
      </c>
      <c r="E98" s="11">
        <v>15</v>
      </c>
      <c r="F98" s="11">
        <v>1.5</v>
      </c>
      <c r="G98" s="11">
        <v>10</v>
      </c>
      <c r="H98" s="42">
        <v>10</v>
      </c>
      <c r="I98" s="11">
        <v>1</v>
      </c>
      <c r="J98" s="43">
        <f>ROUND(E98*F98*G98*H98*I98,0)</f>
        <v>2250</v>
      </c>
      <c r="K98" s="11">
        <v>2</v>
      </c>
      <c r="L98" s="11">
        <v>10</v>
      </c>
      <c r="M98" s="42">
        <v>15</v>
      </c>
      <c r="N98" s="11">
        <v>1</v>
      </c>
      <c r="O98" s="43">
        <f>ROUND(K98*L98*M98*N98,0)</f>
        <v>300</v>
      </c>
    </row>
    <row r="99" spans="1:15" ht="12.75">
      <c r="A99" t="s">
        <v>87</v>
      </c>
      <c r="B99" t="s">
        <v>91</v>
      </c>
      <c r="D99" t="s">
        <v>50</v>
      </c>
      <c r="E99" s="11">
        <v>16</v>
      </c>
      <c r="F99" s="11">
        <v>4</v>
      </c>
      <c r="G99" s="11">
        <v>10</v>
      </c>
      <c r="H99" s="42">
        <v>10</v>
      </c>
      <c r="I99" s="11">
        <v>1</v>
      </c>
      <c r="J99" s="43">
        <f>ROUND(E99*F99*G99*H99*I99,0)</f>
        <v>6400</v>
      </c>
      <c r="K99" s="11">
        <v>5</v>
      </c>
      <c r="L99" s="11">
        <v>10</v>
      </c>
      <c r="M99" s="42">
        <v>35</v>
      </c>
      <c r="N99" s="11">
        <v>1</v>
      </c>
      <c r="O99" s="43">
        <f>ROUND(K99*L99*M99*N99,0)</f>
        <v>1750</v>
      </c>
    </row>
    <row r="100" spans="1:15" ht="12.75">
      <c r="A100" t="s">
        <v>87</v>
      </c>
      <c r="B100" t="s">
        <v>92</v>
      </c>
      <c r="D100" t="s">
        <v>50</v>
      </c>
      <c r="E100" s="11">
        <v>16</v>
      </c>
      <c r="F100" s="11">
        <v>4</v>
      </c>
      <c r="G100" s="11">
        <v>10</v>
      </c>
      <c r="H100" s="42">
        <v>10</v>
      </c>
      <c r="I100" s="11">
        <v>1</v>
      </c>
      <c r="J100" s="43">
        <f>ROUND(E100*F100*G100*H100*I100,0)</f>
        <v>6400</v>
      </c>
      <c r="K100" s="11">
        <v>5</v>
      </c>
      <c r="L100" s="11">
        <v>10</v>
      </c>
      <c r="M100" s="42">
        <v>35</v>
      </c>
      <c r="N100" s="11">
        <v>1</v>
      </c>
      <c r="O100" s="43">
        <f>ROUND(K100*L100*M100*N100,0)</f>
        <v>1750</v>
      </c>
    </row>
    <row r="101" spans="5:15" ht="12.75">
      <c r="E101" s="11"/>
      <c r="F101" s="11"/>
      <c r="G101" s="11"/>
      <c r="H101" s="42"/>
      <c r="J101" s="43"/>
      <c r="K101" s="11"/>
      <c r="L101" s="11"/>
      <c r="M101" s="42"/>
      <c r="N101" s="11"/>
      <c r="O101" s="14"/>
    </row>
    <row r="102" spans="1:15" ht="12.75">
      <c r="A102" t="s">
        <v>93</v>
      </c>
      <c r="B102" t="s">
        <v>94</v>
      </c>
      <c r="D102" t="s">
        <v>50</v>
      </c>
      <c r="E102" s="11">
        <v>8</v>
      </c>
      <c r="F102" s="11">
        <v>1</v>
      </c>
      <c r="G102" s="11">
        <v>10</v>
      </c>
      <c r="H102" s="42"/>
      <c r="I102" s="11">
        <v>8</v>
      </c>
      <c r="J102" s="43">
        <f>ROUND(E102*F102*G102*H102*I102,0)</f>
        <v>0</v>
      </c>
      <c r="K102" s="11"/>
      <c r="L102" s="11"/>
      <c r="M102" s="42"/>
      <c r="N102" s="11"/>
      <c r="O102" s="14"/>
    </row>
    <row r="103" spans="1:15" ht="12.75">
      <c r="A103" t="s">
        <v>93</v>
      </c>
      <c r="B103" t="s">
        <v>95</v>
      </c>
      <c r="D103" t="s">
        <v>50</v>
      </c>
      <c r="E103" s="11">
        <v>6</v>
      </c>
      <c r="F103" s="11">
        <v>1</v>
      </c>
      <c r="G103" s="11">
        <v>10</v>
      </c>
      <c r="H103" s="42"/>
      <c r="I103" s="11">
        <v>6</v>
      </c>
      <c r="J103" s="43">
        <f>ROUND(E103*F103*G103*H103*I103,0)</f>
        <v>0</v>
      </c>
      <c r="K103" s="11"/>
      <c r="L103" s="11"/>
      <c r="M103" s="42"/>
      <c r="N103" s="11"/>
      <c r="O103" s="14"/>
    </row>
    <row r="104" spans="5:15" ht="12.75">
      <c r="E104" s="11"/>
      <c r="F104" s="11"/>
      <c r="G104" s="11"/>
      <c r="H104" s="42"/>
      <c r="I104" s="11"/>
      <c r="J104" s="43"/>
      <c r="K104" s="11"/>
      <c r="L104" s="11"/>
      <c r="M104" s="42"/>
      <c r="N104" s="11"/>
      <c r="O104" s="14"/>
    </row>
    <row r="105" spans="1:15" ht="12.75">
      <c r="A105" t="s">
        <v>96</v>
      </c>
      <c r="D105" t="s">
        <v>50</v>
      </c>
      <c r="E105" s="11">
        <v>10</v>
      </c>
      <c r="F105" s="11">
        <v>12</v>
      </c>
      <c r="G105" s="11">
        <v>10</v>
      </c>
      <c r="H105" s="42">
        <v>6.1</v>
      </c>
      <c r="I105" s="11">
        <v>1</v>
      </c>
      <c r="J105" s="43">
        <f>ROUND(E105*F105*G105*H105*I105,0)</f>
        <v>7320</v>
      </c>
      <c r="K105" s="11">
        <v>12</v>
      </c>
      <c r="L105" s="11">
        <v>10</v>
      </c>
      <c r="M105" s="42">
        <v>27.5</v>
      </c>
      <c r="N105" s="11">
        <v>1</v>
      </c>
      <c r="O105" s="43">
        <f>ROUND(K105*L105*M105*N105,0)</f>
        <v>3300</v>
      </c>
    </row>
    <row r="106" spans="5:15" ht="12.75">
      <c r="E106" s="11"/>
      <c r="F106" s="11"/>
      <c r="G106" s="11"/>
      <c r="H106" s="42"/>
      <c r="I106" s="11"/>
      <c r="J106" s="43"/>
      <c r="K106" s="11">
        <v>12</v>
      </c>
      <c r="L106" s="11">
        <v>10</v>
      </c>
      <c r="M106" s="42">
        <v>13</v>
      </c>
      <c r="N106" s="11">
        <v>1</v>
      </c>
      <c r="O106" s="43">
        <f>ROUND(K106*L106*M106*N106,0)</f>
        <v>1560</v>
      </c>
    </row>
    <row r="107" spans="5:15" ht="12.75">
      <c r="E107" s="11"/>
      <c r="F107" s="11"/>
      <c r="G107" s="11"/>
      <c r="H107" s="42"/>
      <c r="J107" s="43"/>
      <c r="K107" s="11"/>
      <c r="L107" s="11"/>
      <c r="M107" s="42"/>
      <c r="N107" s="11"/>
      <c r="O107" s="14"/>
    </row>
    <row r="108" spans="1:15" ht="12.75">
      <c r="A108" t="s">
        <v>97</v>
      </c>
      <c r="B108" t="s">
        <v>98</v>
      </c>
      <c r="D108" t="s">
        <v>50</v>
      </c>
      <c r="E108" s="11"/>
      <c r="F108" s="11"/>
      <c r="G108" s="11"/>
      <c r="H108" s="42"/>
      <c r="J108" s="43"/>
      <c r="K108" s="11">
        <f>6.5*5</f>
        <v>32.5</v>
      </c>
      <c r="L108" s="11">
        <v>10</v>
      </c>
      <c r="M108" s="42">
        <v>17</v>
      </c>
      <c r="N108" s="11">
        <v>1</v>
      </c>
      <c r="O108" s="43">
        <f>ROUND(K108*L108*M108*N108,0)</f>
        <v>5525</v>
      </c>
    </row>
    <row r="109" spans="1:15" ht="12.75">
      <c r="A109" t="s">
        <v>97</v>
      </c>
      <c r="B109" t="s">
        <v>99</v>
      </c>
      <c r="D109" t="s">
        <v>50</v>
      </c>
      <c r="E109" s="11"/>
      <c r="F109" s="11"/>
      <c r="G109" s="11"/>
      <c r="H109" s="42"/>
      <c r="J109" s="43"/>
      <c r="K109" s="11">
        <f>3*5</f>
        <v>15</v>
      </c>
      <c r="L109" s="11">
        <v>10</v>
      </c>
      <c r="M109" s="42">
        <v>17</v>
      </c>
      <c r="N109" s="11">
        <v>1</v>
      </c>
      <c r="O109" s="43">
        <f>ROUND(K109*L109*M109*N109,0)</f>
        <v>2550</v>
      </c>
    </row>
    <row r="110" spans="1:15" ht="12.75">
      <c r="A110" t="s">
        <v>100</v>
      </c>
      <c r="B110" t="s">
        <v>101</v>
      </c>
      <c r="D110" t="s">
        <v>50</v>
      </c>
      <c r="E110" s="11"/>
      <c r="F110" s="11"/>
      <c r="G110" s="11"/>
      <c r="H110" s="42"/>
      <c r="J110" s="43"/>
      <c r="K110" s="11">
        <f>4*2</f>
        <v>8</v>
      </c>
      <c r="L110" s="11">
        <v>10</v>
      </c>
      <c r="M110" s="42">
        <v>17</v>
      </c>
      <c r="N110" s="11">
        <v>1</v>
      </c>
      <c r="O110" s="43">
        <f>ROUND(K110*L110*M110*N110,0)</f>
        <v>1360</v>
      </c>
    </row>
    <row r="111" spans="1:15" ht="12.75">
      <c r="A111" t="s">
        <v>105</v>
      </c>
      <c r="B111" t="s">
        <v>99</v>
      </c>
      <c r="D111" t="s">
        <v>50</v>
      </c>
      <c r="E111" s="11"/>
      <c r="F111" s="11"/>
      <c r="G111" s="11"/>
      <c r="H111" s="42"/>
      <c r="J111" s="43"/>
      <c r="K111" s="11">
        <f>3*5</f>
        <v>15</v>
      </c>
      <c r="L111" s="11">
        <v>10</v>
      </c>
      <c r="M111" s="42">
        <v>11</v>
      </c>
      <c r="N111" s="11">
        <v>1</v>
      </c>
      <c r="O111" s="43">
        <f>ROUND(K111*L111*M111*N111,0)</f>
        <v>1650</v>
      </c>
    </row>
    <row r="112" spans="1:15" ht="12.75">
      <c r="A112" t="s">
        <v>106</v>
      </c>
      <c r="B112" t="s">
        <v>101</v>
      </c>
      <c r="D112" t="s">
        <v>50</v>
      </c>
      <c r="E112" s="11"/>
      <c r="F112" s="11"/>
      <c r="G112" s="11"/>
      <c r="H112" s="42"/>
      <c r="J112" s="43"/>
      <c r="K112" s="11">
        <f>4*2</f>
        <v>8</v>
      </c>
      <c r="L112" s="11">
        <v>10</v>
      </c>
      <c r="M112" s="42">
        <v>11</v>
      </c>
      <c r="N112" s="11">
        <v>2</v>
      </c>
      <c r="O112" s="43">
        <f>ROUND(K112*L112*M112*N112,0)</f>
        <v>1760</v>
      </c>
    </row>
    <row r="113" spans="5:15" ht="12.75">
      <c r="E113" s="11"/>
      <c r="F113" s="11"/>
      <c r="G113" s="11"/>
      <c r="H113" s="42"/>
      <c r="J113" s="43"/>
      <c r="K113" s="11"/>
      <c r="L113" s="11"/>
      <c r="M113" s="42"/>
      <c r="N113" s="11"/>
      <c r="O113" s="43"/>
    </row>
    <row r="114" spans="5:15" ht="12.75">
      <c r="E114" s="11"/>
      <c r="F114" s="11"/>
      <c r="G114" s="11"/>
      <c r="H114" s="42"/>
      <c r="J114" s="43"/>
      <c r="K114" s="11"/>
      <c r="L114" s="11"/>
      <c r="M114" s="42"/>
      <c r="N114" s="11"/>
      <c r="O114" s="43"/>
    </row>
    <row r="115" spans="5:15" ht="12.75">
      <c r="E115" s="11"/>
      <c r="F115" s="11"/>
      <c r="G115" s="11"/>
      <c r="H115" s="42"/>
      <c r="J115" s="43"/>
      <c r="K115" s="11"/>
      <c r="L115" s="11"/>
      <c r="M115" s="42"/>
      <c r="N115" s="11"/>
      <c r="O115" s="43"/>
    </row>
    <row r="116" spans="6:16" ht="12.75">
      <c r="F116" s="11"/>
      <c r="G116" s="11"/>
      <c r="H116" s="42"/>
      <c r="M116" s="42"/>
      <c r="P116" s="13"/>
    </row>
    <row r="117" spans="6:16" ht="12.75">
      <c r="F117" s="11"/>
      <c r="G117" s="11"/>
      <c r="I117" s="9" t="s">
        <v>102</v>
      </c>
      <c r="J117" s="44">
        <f>SUM(J83:J116)</f>
        <v>90462</v>
      </c>
      <c r="K117" s="9"/>
      <c r="L117" s="9"/>
      <c r="M117" s="45"/>
      <c r="N117" s="9"/>
      <c r="O117" s="44">
        <f>SUM(O83:O116)</f>
        <v>37100</v>
      </c>
      <c r="P117" s="46"/>
    </row>
    <row r="118" spans="6:16" ht="12.75">
      <c r="F118" s="11"/>
      <c r="G118" s="11"/>
      <c r="I118" s="9"/>
      <c r="J118" s="44"/>
      <c r="K118" s="9"/>
      <c r="L118" s="9"/>
      <c r="M118" s="45"/>
      <c r="N118" s="9"/>
      <c r="O118" s="44"/>
      <c r="P118" s="46"/>
    </row>
    <row r="119" spans="6:16" ht="12.75">
      <c r="F119" s="11"/>
      <c r="G119" s="11"/>
      <c r="I119" s="9"/>
      <c r="J119" s="44"/>
      <c r="K119" s="9"/>
      <c r="L119" s="9"/>
      <c r="M119" s="45"/>
      <c r="N119" s="3" t="s">
        <v>103</v>
      </c>
      <c r="O119" s="44">
        <f>O117*1.105</f>
        <v>40995.5</v>
      </c>
      <c r="P119" s="46"/>
    </row>
    <row r="120" spans="6:16" ht="13.5" thickBot="1">
      <c r="F120" s="11"/>
      <c r="G120" s="11"/>
      <c r="I120" s="9"/>
      <c r="J120" s="44"/>
      <c r="K120" s="9"/>
      <c r="L120" s="9"/>
      <c r="M120" s="45"/>
      <c r="N120" s="3"/>
      <c r="O120" s="44"/>
      <c r="P120" s="46"/>
    </row>
    <row r="121" spans="1:16" ht="13.5" thickBot="1">
      <c r="A121" s="19"/>
      <c r="B121" s="20"/>
      <c r="C121" s="20"/>
      <c r="D121" s="21" t="s">
        <v>52</v>
      </c>
      <c r="E121" s="21" t="s">
        <v>52</v>
      </c>
      <c r="F121" s="21" t="s">
        <v>52</v>
      </c>
      <c r="G121" s="21" t="s">
        <v>52</v>
      </c>
      <c r="H121" s="21" t="s">
        <v>53</v>
      </c>
      <c r="I121" s="21" t="s">
        <v>54</v>
      </c>
      <c r="J121" s="22"/>
      <c r="K121" s="23" t="s">
        <v>55</v>
      </c>
      <c r="L121" s="24"/>
      <c r="M121" s="24"/>
      <c r="N121" s="25"/>
      <c r="O121" s="26"/>
      <c r="P121" s="27"/>
    </row>
    <row r="122" spans="1:16" ht="39" thickBot="1">
      <c r="A122" s="47" t="s">
        <v>56</v>
      </c>
      <c r="B122" s="48" t="s">
        <v>57</v>
      </c>
      <c r="C122" s="49" t="s">
        <v>58</v>
      </c>
      <c r="D122" s="49" t="s">
        <v>59</v>
      </c>
      <c r="E122" s="48" t="s">
        <v>60</v>
      </c>
      <c r="F122" s="49" t="s">
        <v>61</v>
      </c>
      <c r="G122" s="48" t="s">
        <v>62</v>
      </c>
      <c r="H122" s="50" t="s">
        <v>63</v>
      </c>
      <c r="I122" s="50" t="s">
        <v>64</v>
      </c>
      <c r="J122" s="51" t="s">
        <v>65</v>
      </c>
      <c r="K122" s="52" t="s">
        <v>66</v>
      </c>
      <c r="L122" s="53" t="s">
        <v>67</v>
      </c>
      <c r="M122" s="53" t="s">
        <v>68</v>
      </c>
      <c r="N122" s="54" t="s">
        <v>108</v>
      </c>
      <c r="O122" s="55" t="s">
        <v>70</v>
      </c>
      <c r="P122" s="56" t="s">
        <v>71</v>
      </c>
    </row>
    <row r="123" ht="12.75">
      <c r="A123" s="9" t="s">
        <v>109</v>
      </c>
    </row>
    <row r="124" spans="1:15" ht="12.75">
      <c r="A124" t="s">
        <v>73</v>
      </c>
      <c r="B124" t="s">
        <v>110</v>
      </c>
      <c r="D124" s="11">
        <v>5</v>
      </c>
      <c r="E124" s="11">
        <v>5</v>
      </c>
      <c r="F124" s="11">
        <v>0.5</v>
      </c>
      <c r="G124" s="11">
        <v>9</v>
      </c>
      <c r="H124" s="42">
        <v>5.5</v>
      </c>
      <c r="I124" s="11">
        <v>2</v>
      </c>
      <c r="J124" s="43">
        <f>ROUND(D124*E124*F124*G124*H124*I124,0)</f>
        <v>1238</v>
      </c>
      <c r="K124" s="11">
        <v>0.5</v>
      </c>
      <c r="L124" s="11">
        <v>9</v>
      </c>
      <c r="M124" s="42">
        <v>13</v>
      </c>
      <c r="N124" s="11">
        <f>SUM(D124*I124)</f>
        <v>10</v>
      </c>
      <c r="O124" s="43">
        <f>ROUND(K124*L124*M124*N124,0)</f>
        <v>585</v>
      </c>
    </row>
    <row r="125" spans="1:15" ht="12.75">
      <c r="A125" t="s">
        <v>111</v>
      </c>
      <c r="B125" t="s">
        <v>110</v>
      </c>
      <c r="D125" s="11">
        <v>1</v>
      </c>
      <c r="E125" s="11">
        <v>5</v>
      </c>
      <c r="F125" s="11">
        <v>0.5</v>
      </c>
      <c r="G125" s="11">
        <v>9</v>
      </c>
      <c r="H125" s="42">
        <v>5.5</v>
      </c>
      <c r="I125" s="11">
        <v>2</v>
      </c>
      <c r="J125" s="43">
        <f>ROUND(D125*E125*F125*G125*H125*I125,0)</f>
        <v>248</v>
      </c>
      <c r="K125" s="11">
        <v>0.5</v>
      </c>
      <c r="L125" s="11">
        <v>9</v>
      </c>
      <c r="M125" s="42">
        <v>13</v>
      </c>
      <c r="N125" s="11">
        <f aca="true" t="shared" si="1" ref="N125:N141">SUM(D125*I125)</f>
        <v>2</v>
      </c>
      <c r="O125" s="43">
        <f>ROUND(K125*L125*M125*N125,0)</f>
        <v>117</v>
      </c>
    </row>
    <row r="126" spans="1:15" ht="12.75">
      <c r="A126" t="s">
        <v>73</v>
      </c>
      <c r="B126" t="s">
        <v>112</v>
      </c>
      <c r="D126" s="11">
        <v>5</v>
      </c>
      <c r="E126" s="11">
        <v>4</v>
      </c>
      <c r="F126" s="11">
        <v>0.5</v>
      </c>
      <c r="G126" s="11">
        <v>9</v>
      </c>
      <c r="H126" s="42">
        <v>5.5</v>
      </c>
      <c r="I126" s="11">
        <v>8</v>
      </c>
      <c r="J126" s="43">
        <f>ROUND(D126*E126*F126*G126*H126*I126,0)</f>
        <v>3960</v>
      </c>
      <c r="K126" s="11">
        <v>0.5</v>
      </c>
      <c r="L126" s="11">
        <v>9</v>
      </c>
      <c r="M126" s="42">
        <v>13</v>
      </c>
      <c r="N126" s="11">
        <f t="shared" si="1"/>
        <v>40</v>
      </c>
      <c r="O126" s="43">
        <f>ROUND(K126*L126*M126*N126,0)</f>
        <v>2340</v>
      </c>
    </row>
    <row r="127" spans="1:15" ht="12.75">
      <c r="A127" t="s">
        <v>111</v>
      </c>
      <c r="B127" t="s">
        <v>112</v>
      </c>
      <c r="D127" s="11">
        <v>1</v>
      </c>
      <c r="E127" s="11">
        <v>4</v>
      </c>
      <c r="F127" s="11">
        <v>0.5</v>
      </c>
      <c r="G127" s="11">
        <v>9</v>
      </c>
      <c r="H127" s="42">
        <v>5.5</v>
      </c>
      <c r="I127" s="11">
        <v>2</v>
      </c>
      <c r="J127" s="43">
        <f>ROUND(D125*E125*F125*G125*H125*I127,0)</f>
        <v>248</v>
      </c>
      <c r="K127" s="11">
        <v>0.5</v>
      </c>
      <c r="L127" s="11">
        <v>9</v>
      </c>
      <c r="M127" s="42">
        <v>13</v>
      </c>
      <c r="N127" s="11">
        <f t="shared" si="1"/>
        <v>2</v>
      </c>
      <c r="O127" s="43">
        <f>ROUND(K127*L127*M127*N127,0)</f>
        <v>117</v>
      </c>
    </row>
    <row r="128" spans="9:14" ht="12.75">
      <c r="I128" s="57"/>
      <c r="J128" s="43"/>
      <c r="K128" s="11"/>
      <c r="N128" s="11"/>
    </row>
    <row r="129" spans="1:15" ht="12.75">
      <c r="A129" t="s">
        <v>77</v>
      </c>
      <c r="B129" t="s">
        <v>78</v>
      </c>
      <c r="D129" s="11">
        <v>5</v>
      </c>
      <c r="E129" s="11">
        <v>2</v>
      </c>
      <c r="F129" s="11">
        <v>0.5</v>
      </c>
      <c r="G129" s="11">
        <v>9</v>
      </c>
      <c r="H129" s="42">
        <v>16.9</v>
      </c>
      <c r="I129" s="57">
        <v>6</v>
      </c>
      <c r="J129" s="43">
        <f>ROUND(D129*E129*F129*G129*H129*I129,0)</f>
        <v>4563</v>
      </c>
      <c r="K129" s="11">
        <v>0.5</v>
      </c>
      <c r="L129" s="11">
        <v>9</v>
      </c>
      <c r="M129" s="42">
        <v>13</v>
      </c>
      <c r="N129" s="11">
        <f t="shared" si="1"/>
        <v>30</v>
      </c>
      <c r="O129" s="43">
        <f>ROUND(K129*L129*M129*N129,0)</f>
        <v>1755</v>
      </c>
    </row>
    <row r="130" spans="1:15" ht="12.75">
      <c r="A130" t="s">
        <v>113</v>
      </c>
      <c r="B130" t="s">
        <v>80</v>
      </c>
      <c r="D130" s="11">
        <v>1</v>
      </c>
      <c r="E130" s="11">
        <v>2</v>
      </c>
      <c r="F130" s="11">
        <v>0.5</v>
      </c>
      <c r="G130" s="11">
        <v>9</v>
      </c>
      <c r="H130" s="42">
        <v>16.9</v>
      </c>
      <c r="I130" s="57">
        <v>6</v>
      </c>
      <c r="J130" s="43">
        <f>ROUND(D130*E130*F130*G130*H130*I130,0)</f>
        <v>913</v>
      </c>
      <c r="K130" s="11">
        <v>0.5</v>
      </c>
      <c r="L130" s="11">
        <v>9</v>
      </c>
      <c r="M130" s="42">
        <v>13</v>
      </c>
      <c r="N130" s="11">
        <f t="shared" si="1"/>
        <v>6</v>
      </c>
      <c r="O130" s="43">
        <f>ROUND(K130*L130*M130*N130,0)</f>
        <v>351</v>
      </c>
    </row>
    <row r="131" spans="4:14" ht="12.75">
      <c r="D131" s="11"/>
      <c r="E131" s="11"/>
      <c r="F131" s="11"/>
      <c r="G131" s="11"/>
      <c r="K131" s="11"/>
      <c r="L131" s="11"/>
      <c r="N131" s="11"/>
    </row>
    <row r="132" spans="1:15" ht="12.75">
      <c r="A132" t="s">
        <v>81</v>
      </c>
      <c r="B132" t="s">
        <v>114</v>
      </c>
      <c r="D132" s="11">
        <v>5</v>
      </c>
      <c r="E132" s="11">
        <v>6</v>
      </c>
      <c r="F132" s="11">
        <v>0.5</v>
      </c>
      <c r="G132" s="11">
        <v>9</v>
      </c>
      <c r="H132" s="42">
        <v>5.5</v>
      </c>
      <c r="I132" s="57">
        <v>21</v>
      </c>
      <c r="J132" s="43">
        <f>ROUND(D132*E132*F132*G132*H132*I132,0)</f>
        <v>15593</v>
      </c>
      <c r="K132" s="11">
        <v>0.5</v>
      </c>
      <c r="L132" s="11">
        <v>9</v>
      </c>
      <c r="M132" s="42">
        <v>13</v>
      </c>
      <c r="N132" s="11">
        <f t="shared" si="1"/>
        <v>105</v>
      </c>
      <c r="O132" s="43">
        <f>ROUND(K132*L132*M132*N132,0)</f>
        <v>6143</v>
      </c>
    </row>
    <row r="133" spans="1:15" ht="12.75">
      <c r="A133" t="s">
        <v>115</v>
      </c>
      <c r="B133" t="s">
        <v>114</v>
      </c>
      <c r="D133" s="11">
        <v>1</v>
      </c>
      <c r="E133" s="11">
        <v>6</v>
      </c>
      <c r="F133" s="11">
        <v>0.5</v>
      </c>
      <c r="G133" s="11">
        <v>9</v>
      </c>
      <c r="H133" s="42">
        <v>5.5</v>
      </c>
      <c r="I133" s="57">
        <v>12</v>
      </c>
      <c r="J133" s="43">
        <f>ROUND(D133*E133*F133*G133*H133*I133,0)</f>
        <v>1782</v>
      </c>
      <c r="K133" s="11">
        <v>0.5</v>
      </c>
      <c r="L133" s="11">
        <v>9</v>
      </c>
      <c r="M133" s="42">
        <v>13</v>
      </c>
      <c r="N133" s="11">
        <f t="shared" si="1"/>
        <v>12</v>
      </c>
      <c r="O133" s="43">
        <f>ROUND(K133*L133*M133*N133,0)</f>
        <v>702</v>
      </c>
    </row>
    <row r="134" spans="1:15" ht="12.75">
      <c r="A134" t="s">
        <v>84</v>
      </c>
      <c r="B134" t="s">
        <v>85</v>
      </c>
      <c r="D134" s="11">
        <v>5</v>
      </c>
      <c r="E134" s="11">
        <v>6</v>
      </c>
      <c r="F134" s="11">
        <v>1</v>
      </c>
      <c r="G134" s="11">
        <v>9</v>
      </c>
      <c r="H134" s="42">
        <v>5.5</v>
      </c>
      <c r="I134" s="57">
        <v>18</v>
      </c>
      <c r="J134" s="43">
        <f>ROUND(D134*E134*F134*G134*H134*I134,0)</f>
        <v>26730</v>
      </c>
      <c r="K134" s="11">
        <v>0.75</v>
      </c>
      <c r="L134" s="11">
        <v>9</v>
      </c>
      <c r="M134" s="42">
        <v>13</v>
      </c>
      <c r="N134" s="11">
        <f t="shared" si="1"/>
        <v>90</v>
      </c>
      <c r="O134" s="43">
        <f>ROUND(K134*L134*M134*N134,0)</f>
        <v>7898</v>
      </c>
    </row>
    <row r="135" spans="1:15" ht="12.75">
      <c r="A135" t="s">
        <v>116</v>
      </c>
      <c r="B135" t="s">
        <v>85</v>
      </c>
      <c r="D135" s="11">
        <v>1</v>
      </c>
      <c r="E135" s="11">
        <v>6</v>
      </c>
      <c r="F135" s="11">
        <v>1</v>
      </c>
      <c r="G135" s="11">
        <v>9</v>
      </c>
      <c r="H135" s="42">
        <v>5.5</v>
      </c>
      <c r="I135" s="57">
        <v>8</v>
      </c>
      <c r="J135" s="43">
        <f>ROUND(D135*E135*F135*G135*H135*I135,0)</f>
        <v>2376</v>
      </c>
      <c r="K135" s="11">
        <v>0.75</v>
      </c>
      <c r="L135" s="11">
        <v>9</v>
      </c>
      <c r="M135" s="42">
        <v>13</v>
      </c>
      <c r="N135" s="11">
        <f t="shared" si="1"/>
        <v>8</v>
      </c>
      <c r="O135" s="43">
        <f>ROUND(K135*L135*M135*N135,0)</f>
        <v>702</v>
      </c>
    </row>
    <row r="136" spans="4:14" ht="12.75">
      <c r="D136" s="11"/>
      <c r="E136" s="11"/>
      <c r="F136" s="11"/>
      <c r="G136" s="11"/>
      <c r="K136" s="11"/>
      <c r="L136" s="11"/>
      <c r="N136" s="11"/>
    </row>
    <row r="137" spans="1:15" ht="12.75">
      <c r="A137" t="s">
        <v>87</v>
      </c>
      <c r="B137" t="s">
        <v>88</v>
      </c>
      <c r="D137" s="11">
        <v>5</v>
      </c>
      <c r="E137" s="11">
        <v>6</v>
      </c>
      <c r="F137" s="11">
        <v>1</v>
      </c>
      <c r="G137" s="11">
        <v>9</v>
      </c>
      <c r="H137" s="42">
        <v>5.5</v>
      </c>
      <c r="I137" s="57">
        <v>4</v>
      </c>
      <c r="J137" s="43">
        <f>ROUND(D137*E137*F137*G137*H137*I137,0)</f>
        <v>5940</v>
      </c>
      <c r="K137" s="11">
        <v>1</v>
      </c>
      <c r="L137" s="11">
        <v>9</v>
      </c>
      <c r="M137" s="42">
        <v>15</v>
      </c>
      <c r="N137" s="11">
        <f t="shared" si="1"/>
        <v>20</v>
      </c>
      <c r="O137" s="43">
        <f>ROUND(K137*L137*M137*N137,0)</f>
        <v>2700</v>
      </c>
    </row>
    <row r="138" spans="1:15" ht="12.75">
      <c r="A138" t="s">
        <v>87</v>
      </c>
      <c r="B138" t="s">
        <v>89</v>
      </c>
      <c r="D138" s="11">
        <v>2</v>
      </c>
      <c r="E138" s="11">
        <v>12</v>
      </c>
      <c r="F138" s="11">
        <v>1</v>
      </c>
      <c r="G138" s="11">
        <v>9</v>
      </c>
      <c r="H138" s="42">
        <v>10</v>
      </c>
      <c r="I138" s="57">
        <v>2</v>
      </c>
      <c r="J138" s="43">
        <f>ROUND(D138*E138*F138*G138*H138*I138,0)</f>
        <v>4320</v>
      </c>
      <c r="K138" s="11">
        <v>2</v>
      </c>
      <c r="L138" s="11">
        <v>9</v>
      </c>
      <c r="M138" s="42">
        <v>15</v>
      </c>
      <c r="N138" s="11">
        <f t="shared" si="1"/>
        <v>4</v>
      </c>
      <c r="O138" s="43">
        <f>ROUND(K138*L138*M138*N138,0)</f>
        <v>1080</v>
      </c>
    </row>
    <row r="139" spans="1:15" ht="12.75">
      <c r="A139" t="s">
        <v>87</v>
      </c>
      <c r="B139" t="s">
        <v>90</v>
      </c>
      <c r="D139" s="11">
        <v>2</v>
      </c>
      <c r="E139" s="11">
        <v>12</v>
      </c>
      <c r="F139" s="11">
        <v>1</v>
      </c>
      <c r="G139" s="11">
        <v>9</v>
      </c>
      <c r="H139" s="42">
        <v>10</v>
      </c>
      <c r="I139" s="57">
        <v>2</v>
      </c>
      <c r="J139" s="43">
        <f>ROUND(D139*E139*F139*G139*H139*I139,0)</f>
        <v>4320</v>
      </c>
      <c r="K139" s="11">
        <v>2</v>
      </c>
      <c r="L139" s="11">
        <v>9</v>
      </c>
      <c r="M139" s="42">
        <v>15</v>
      </c>
      <c r="N139" s="11">
        <f t="shared" si="1"/>
        <v>4</v>
      </c>
      <c r="O139" s="43">
        <f>ROUND(K139*L139*M139*N139,0)</f>
        <v>1080</v>
      </c>
    </row>
    <row r="140" spans="1:15" ht="12.75">
      <c r="A140" t="s">
        <v>87</v>
      </c>
      <c r="B140" t="s">
        <v>91</v>
      </c>
      <c r="D140" s="11">
        <v>1</v>
      </c>
      <c r="E140" s="11">
        <v>12</v>
      </c>
      <c r="F140" s="11">
        <v>4</v>
      </c>
      <c r="G140" s="11">
        <v>9</v>
      </c>
      <c r="H140" s="42">
        <v>10</v>
      </c>
      <c r="I140" s="57">
        <v>1</v>
      </c>
      <c r="J140" s="43">
        <f>ROUND(D140*E140*F140*G140*H140*I140,0)</f>
        <v>4320</v>
      </c>
      <c r="K140" s="11">
        <v>5</v>
      </c>
      <c r="L140" s="11">
        <v>9</v>
      </c>
      <c r="M140" s="42">
        <v>35</v>
      </c>
      <c r="N140" s="11">
        <f t="shared" si="1"/>
        <v>1</v>
      </c>
      <c r="O140" s="43">
        <f>ROUND(K140*L140*M140*N140,0)</f>
        <v>1575</v>
      </c>
    </row>
    <row r="141" spans="1:15" ht="12.75">
      <c r="A141" t="s">
        <v>87</v>
      </c>
      <c r="B141" t="s">
        <v>92</v>
      </c>
      <c r="D141" s="11">
        <v>1</v>
      </c>
      <c r="E141" s="11">
        <v>12</v>
      </c>
      <c r="F141" s="11">
        <v>4</v>
      </c>
      <c r="G141" s="11">
        <v>9</v>
      </c>
      <c r="H141" s="42">
        <v>10</v>
      </c>
      <c r="I141" s="57">
        <v>1</v>
      </c>
      <c r="J141" s="43">
        <f>ROUND(D141*E141*F141*G141*H141*I141,0)</f>
        <v>4320</v>
      </c>
      <c r="K141" s="11">
        <v>5</v>
      </c>
      <c r="L141" s="11">
        <v>9</v>
      </c>
      <c r="M141" s="42">
        <v>35</v>
      </c>
      <c r="N141" s="11">
        <f t="shared" si="1"/>
        <v>1</v>
      </c>
      <c r="O141" s="43">
        <f>ROUND(K141*L141*M141*N141,0)</f>
        <v>1575</v>
      </c>
    </row>
    <row r="142" spans="4:12" ht="12.75">
      <c r="D142" s="11"/>
      <c r="E142" s="11"/>
      <c r="F142" s="11"/>
      <c r="G142" s="11"/>
      <c r="K142" s="11"/>
      <c r="L142" s="11"/>
    </row>
    <row r="143" spans="1:12" ht="12.75">
      <c r="A143" t="s">
        <v>93</v>
      </c>
      <c r="B143" t="s">
        <v>94</v>
      </c>
      <c r="D143" s="11"/>
      <c r="E143" s="11"/>
      <c r="F143" s="11"/>
      <c r="G143" s="11"/>
      <c r="K143" s="11"/>
      <c r="L143" s="11"/>
    </row>
    <row r="144" spans="1:12" ht="12.75">
      <c r="A144" t="s">
        <v>93</v>
      </c>
      <c r="B144" t="s">
        <v>95</v>
      </c>
      <c r="D144" s="11"/>
      <c r="E144" s="11"/>
      <c r="F144" s="11"/>
      <c r="G144" s="11"/>
      <c r="K144" s="11"/>
      <c r="L144" s="11"/>
    </row>
    <row r="145" spans="4:7" ht="12.75">
      <c r="D145" s="11"/>
      <c r="E145" s="11"/>
      <c r="F145" s="11"/>
      <c r="G145" s="11"/>
    </row>
    <row r="146" spans="1:15" ht="12.75">
      <c r="A146" t="s">
        <v>97</v>
      </c>
      <c r="D146" s="11"/>
      <c r="E146" s="11"/>
      <c r="F146" s="11"/>
      <c r="G146" s="11"/>
      <c r="K146" s="11">
        <v>20</v>
      </c>
      <c r="L146" s="11">
        <v>10</v>
      </c>
      <c r="M146" s="58">
        <v>17</v>
      </c>
      <c r="N146" s="11">
        <v>1</v>
      </c>
      <c r="O146" s="43">
        <f>ROUND(K146*L146*M146*N146,0)</f>
        <v>3400</v>
      </c>
    </row>
    <row r="147" spans="1:15" ht="12.75">
      <c r="A147" t="s">
        <v>97</v>
      </c>
      <c r="D147" s="11"/>
      <c r="E147" s="11"/>
      <c r="F147" s="11"/>
      <c r="G147" s="11"/>
      <c r="K147" s="11">
        <v>20</v>
      </c>
      <c r="L147" s="11">
        <v>10</v>
      </c>
      <c r="M147" s="58">
        <v>17</v>
      </c>
      <c r="N147" s="11">
        <v>1</v>
      </c>
      <c r="O147" s="43">
        <f>ROUND(K147*L147*M147*N147,0)</f>
        <v>3400</v>
      </c>
    </row>
    <row r="148" spans="1:15" ht="12.75">
      <c r="A148" t="s">
        <v>117</v>
      </c>
      <c r="D148" s="11"/>
      <c r="E148" s="11"/>
      <c r="F148" s="11"/>
      <c r="G148" s="11"/>
      <c r="K148" s="11">
        <v>4</v>
      </c>
      <c r="L148" s="11">
        <v>9</v>
      </c>
      <c r="M148" s="58">
        <v>17</v>
      </c>
      <c r="N148" s="11">
        <v>1</v>
      </c>
      <c r="O148" s="43">
        <f>ROUND(K148*L148*M148*N148,0)</f>
        <v>612</v>
      </c>
    </row>
    <row r="149" spans="1:15" ht="12.75">
      <c r="A149" t="s">
        <v>105</v>
      </c>
      <c r="D149" s="11"/>
      <c r="E149" s="11"/>
      <c r="F149" s="11"/>
      <c r="G149" s="11"/>
      <c r="K149" s="11">
        <v>28</v>
      </c>
      <c r="L149" s="11">
        <v>10</v>
      </c>
      <c r="M149" s="58">
        <v>11</v>
      </c>
      <c r="N149" s="11">
        <v>1</v>
      </c>
      <c r="O149" s="43">
        <f>ROUND(K149*L149*M149*N149,0)</f>
        <v>3080</v>
      </c>
    </row>
    <row r="150" spans="1:15" ht="12.75">
      <c r="A150" t="s">
        <v>118</v>
      </c>
      <c r="D150" s="11"/>
      <c r="E150" s="11"/>
      <c r="F150" s="11"/>
      <c r="G150" s="11"/>
      <c r="K150" s="11">
        <v>4</v>
      </c>
      <c r="L150" s="11">
        <v>9</v>
      </c>
      <c r="M150" s="58">
        <v>11</v>
      </c>
      <c r="N150" s="11">
        <v>1</v>
      </c>
      <c r="O150" s="43">
        <f>ROUND(K150*L150*M150*N150,0)</f>
        <v>396</v>
      </c>
    </row>
    <row r="151" spans="4:7" ht="12.75">
      <c r="D151" s="11"/>
      <c r="E151" s="11"/>
      <c r="F151" s="11"/>
      <c r="G151" s="11"/>
    </row>
    <row r="152" spans="9:15" ht="12.75">
      <c r="I152" s="9" t="s">
        <v>102</v>
      </c>
      <c r="J152" s="44">
        <f>SUM(J124:J145)</f>
        <v>80871</v>
      </c>
      <c r="O152" s="44">
        <f>SUM(O124:O151)</f>
        <v>39608</v>
      </c>
    </row>
    <row r="153" spans="4:16" ht="12.75">
      <c r="D153">
        <f>1360/2100</f>
        <v>0.6476190476190476</v>
      </c>
      <c r="N153" s="3" t="s">
        <v>103</v>
      </c>
      <c r="O153" s="44">
        <f>O152*1.105</f>
        <v>43766.84</v>
      </c>
      <c r="P153" s="46"/>
    </row>
    <row r="156" spans="9:15" ht="12.75">
      <c r="I156" s="11" t="s">
        <v>21</v>
      </c>
      <c r="J156" s="43">
        <f>SUM(J152+J117+J77+J37)</f>
        <v>285163</v>
      </c>
      <c r="N156" t="s">
        <v>21</v>
      </c>
      <c r="O156" s="43">
        <f>SUM(O153+O119+O78+O38)</f>
        <v>156054.72999999998</v>
      </c>
    </row>
    <row r="162" ht="13.5" thickBot="1">
      <c r="A162" s="9" t="s">
        <v>154</v>
      </c>
    </row>
    <row r="163" spans="1:16" ht="13.5" thickBot="1">
      <c r="A163" s="19"/>
      <c r="B163" s="20"/>
      <c r="C163" s="20"/>
      <c r="D163" s="19"/>
      <c r="E163" s="21" t="s">
        <v>52</v>
      </c>
      <c r="F163" s="21" t="s">
        <v>52</v>
      </c>
      <c r="G163" s="21" t="s">
        <v>52</v>
      </c>
      <c r="H163" s="21" t="s">
        <v>53</v>
      </c>
      <c r="I163" s="21" t="s">
        <v>54</v>
      </c>
      <c r="J163" s="22"/>
      <c r="K163" s="23" t="s">
        <v>55</v>
      </c>
      <c r="L163" s="24"/>
      <c r="M163" s="24"/>
      <c r="N163" s="25"/>
      <c r="O163" s="26"/>
      <c r="P163" s="27"/>
    </row>
    <row r="164" spans="1:16" ht="13.5" thickBot="1">
      <c r="A164" s="28" t="s">
        <v>56</v>
      </c>
      <c r="B164" s="29" t="s">
        <v>57</v>
      </c>
      <c r="C164" s="30" t="s">
        <v>58</v>
      </c>
      <c r="D164" s="30" t="s">
        <v>59</v>
      </c>
      <c r="E164" s="29" t="s">
        <v>60</v>
      </c>
      <c r="F164" s="30" t="s">
        <v>61</v>
      </c>
      <c r="G164" s="29" t="s">
        <v>62</v>
      </c>
      <c r="H164" s="31" t="s">
        <v>63</v>
      </c>
      <c r="I164" s="31" t="s">
        <v>64</v>
      </c>
      <c r="J164" s="32" t="s">
        <v>65</v>
      </c>
      <c r="K164" s="33" t="s">
        <v>66</v>
      </c>
      <c r="L164" s="34" t="s">
        <v>67</v>
      </c>
      <c r="M164" s="34" t="s">
        <v>68</v>
      </c>
      <c r="N164" s="35" t="s">
        <v>69</v>
      </c>
      <c r="O164" s="36" t="s">
        <v>70</v>
      </c>
      <c r="P164" s="37" t="s">
        <v>71</v>
      </c>
    </row>
    <row r="165" spans="1:16" ht="12.75">
      <c r="A165" s="38" t="s">
        <v>72</v>
      </c>
      <c r="B165" s="39"/>
      <c r="C165" s="40"/>
      <c r="D165" s="40"/>
      <c r="E165" s="39"/>
      <c r="F165" s="40"/>
      <c r="G165" s="39"/>
      <c r="H165" s="41"/>
      <c r="I165" s="41"/>
      <c r="J165" s="39"/>
      <c r="K165" s="40"/>
      <c r="L165" s="40"/>
      <c r="M165" s="40"/>
      <c r="N165" s="40"/>
      <c r="O165" s="40"/>
      <c r="P165" s="39"/>
    </row>
    <row r="166" spans="1:15" ht="12.75">
      <c r="A166" t="s">
        <v>73</v>
      </c>
      <c r="B166" t="s">
        <v>74</v>
      </c>
      <c r="D166" t="s">
        <v>47</v>
      </c>
      <c r="E166" s="11">
        <v>8</v>
      </c>
      <c r="F166" s="11">
        <v>0.5</v>
      </c>
      <c r="G166" s="11">
        <v>10</v>
      </c>
      <c r="H166" s="42">
        <v>5.5</v>
      </c>
      <c r="I166" s="11">
        <v>4</v>
      </c>
      <c r="J166" s="43">
        <f>ROUND(E166*F166*G166*H166*I166,0)</f>
        <v>880</v>
      </c>
      <c r="K166" s="11">
        <v>0.5</v>
      </c>
      <c r="L166" s="11">
        <v>10</v>
      </c>
      <c r="M166" s="42">
        <v>13</v>
      </c>
      <c r="N166" s="11">
        <v>4</v>
      </c>
      <c r="O166" s="43">
        <f>ROUND(K166*L166*M166*N166,0)</f>
        <v>260</v>
      </c>
    </row>
    <row r="167" spans="1:15" ht="12.75">
      <c r="A167" t="s">
        <v>75</v>
      </c>
      <c r="B167" t="s">
        <v>74</v>
      </c>
      <c r="D167" t="s">
        <v>47</v>
      </c>
      <c r="E167" s="11">
        <v>10</v>
      </c>
      <c r="F167" s="11">
        <v>0.5</v>
      </c>
      <c r="G167" s="11">
        <v>10</v>
      </c>
      <c r="H167" s="42">
        <v>5.5</v>
      </c>
      <c r="I167" s="11">
        <v>3</v>
      </c>
      <c r="J167" s="43">
        <f>ROUND(E167*F167*G167*H167*I167,0)</f>
        <v>825</v>
      </c>
      <c r="K167" s="11">
        <v>0.5</v>
      </c>
      <c r="L167" s="11">
        <v>10</v>
      </c>
      <c r="M167" s="42">
        <v>13</v>
      </c>
      <c r="N167" s="11">
        <v>3</v>
      </c>
      <c r="O167" s="43">
        <f>ROUND(K167*L167*M167*N167,0)</f>
        <v>195</v>
      </c>
    </row>
    <row r="168" spans="1:15" ht="12.75">
      <c r="A168" t="s">
        <v>73</v>
      </c>
      <c r="B168" t="s">
        <v>76</v>
      </c>
      <c r="D168" t="s">
        <v>47</v>
      </c>
      <c r="E168" s="11">
        <v>4</v>
      </c>
      <c r="F168" s="11">
        <v>0.5</v>
      </c>
      <c r="G168" s="11">
        <v>10</v>
      </c>
      <c r="H168" s="42">
        <v>5.5</v>
      </c>
      <c r="I168" s="11">
        <v>16</v>
      </c>
      <c r="J168" s="43">
        <f>ROUND(E168*F168*G168*H168*I168,0)</f>
        <v>1760</v>
      </c>
      <c r="K168" s="11">
        <v>0.5</v>
      </c>
      <c r="L168" s="11">
        <v>10</v>
      </c>
      <c r="M168" s="42">
        <v>13</v>
      </c>
      <c r="N168" s="11">
        <v>16</v>
      </c>
      <c r="O168" s="43">
        <f>ROUND(K168*L168*M168*N168,0)</f>
        <v>1040</v>
      </c>
    </row>
    <row r="169" spans="1:15" ht="12.75">
      <c r="A169" t="s">
        <v>75</v>
      </c>
      <c r="B169" t="s">
        <v>76</v>
      </c>
      <c r="D169" t="s">
        <v>47</v>
      </c>
      <c r="E169" s="11">
        <v>4</v>
      </c>
      <c r="F169" s="11">
        <v>0.5</v>
      </c>
      <c r="G169" s="11">
        <v>10</v>
      </c>
      <c r="H169" s="42">
        <v>5.5</v>
      </c>
      <c r="I169" s="11">
        <v>8</v>
      </c>
      <c r="J169" s="43">
        <f>ROUND(E169*F169*G169*H169*I169,0)</f>
        <v>880</v>
      </c>
      <c r="K169" s="11">
        <v>0.5</v>
      </c>
      <c r="L169" s="11">
        <v>10</v>
      </c>
      <c r="M169" s="42">
        <v>13</v>
      </c>
      <c r="N169" s="11">
        <v>8</v>
      </c>
      <c r="O169" s="43">
        <f>ROUND(K169*L169*M169*N169,0)</f>
        <v>520</v>
      </c>
    </row>
    <row r="170" spans="5:15" ht="12.75">
      <c r="E170" s="11"/>
      <c r="F170" s="11"/>
      <c r="G170" s="11"/>
      <c r="H170" s="42"/>
      <c r="I170" s="11"/>
      <c r="J170" s="43"/>
      <c r="K170" s="11"/>
      <c r="L170" s="11"/>
      <c r="M170" s="42"/>
      <c r="N170" s="11"/>
      <c r="O170" s="14"/>
    </row>
    <row r="171" spans="1:15" ht="12.75">
      <c r="A171" t="s">
        <v>77</v>
      </c>
      <c r="B171" t="s">
        <v>78</v>
      </c>
      <c r="D171" t="s">
        <v>47</v>
      </c>
      <c r="E171" s="11">
        <v>2</v>
      </c>
      <c r="F171" s="11">
        <v>0.5</v>
      </c>
      <c r="G171" s="11">
        <v>10</v>
      </c>
      <c r="H171" s="42">
        <v>16.9</v>
      </c>
      <c r="I171" s="11">
        <v>10</v>
      </c>
      <c r="J171" s="43">
        <f>ROUND(E171*F171*G171*H171*I171,0)</f>
        <v>1690</v>
      </c>
      <c r="K171" s="11">
        <v>0.5</v>
      </c>
      <c r="L171" s="11">
        <v>10</v>
      </c>
      <c r="M171" s="42">
        <v>13</v>
      </c>
      <c r="N171" s="11">
        <v>10</v>
      </c>
      <c r="O171" s="43">
        <f>ROUND(K171*L171*M171*N171,0)</f>
        <v>650</v>
      </c>
    </row>
    <row r="172" spans="1:15" ht="12.75">
      <c r="A172" t="s">
        <v>79</v>
      </c>
      <c r="B172" t="s">
        <v>80</v>
      </c>
      <c r="D172" t="s">
        <v>47</v>
      </c>
      <c r="E172" s="11">
        <v>2</v>
      </c>
      <c r="F172" s="11">
        <v>0.5</v>
      </c>
      <c r="G172" s="11">
        <v>10</v>
      </c>
      <c r="H172" s="42">
        <v>16.9</v>
      </c>
      <c r="I172" s="11">
        <v>5</v>
      </c>
      <c r="J172" s="43">
        <f>ROUND(E172*F172*G172*H172*I172,0)</f>
        <v>845</v>
      </c>
      <c r="K172" s="11">
        <v>0.5</v>
      </c>
      <c r="L172" s="11">
        <v>10</v>
      </c>
      <c r="M172" s="42">
        <v>13</v>
      </c>
      <c r="N172" s="11">
        <v>5</v>
      </c>
      <c r="O172" s="43">
        <f>ROUND(K172*L172*M172*N172,0)</f>
        <v>325</v>
      </c>
    </row>
    <row r="173" spans="5:15" ht="12.75">
      <c r="E173" s="11"/>
      <c r="F173" s="11"/>
      <c r="G173" s="11"/>
      <c r="H173" s="42"/>
      <c r="I173" s="11"/>
      <c r="J173" s="43"/>
      <c r="K173" s="11"/>
      <c r="L173" s="11"/>
      <c r="M173" s="42"/>
      <c r="N173" s="11"/>
      <c r="O173" s="14"/>
    </row>
    <row r="174" spans="1:15" ht="12.75">
      <c r="A174" t="s">
        <v>81</v>
      </c>
      <c r="B174" t="s">
        <v>82</v>
      </c>
      <c r="D174" t="s">
        <v>47</v>
      </c>
      <c r="E174" s="11">
        <v>6</v>
      </c>
      <c r="F174" s="11">
        <v>0.5</v>
      </c>
      <c r="G174" s="11">
        <v>10</v>
      </c>
      <c r="H174" s="42">
        <v>5.5</v>
      </c>
      <c r="I174" s="11">
        <v>24</v>
      </c>
      <c r="J174" s="43">
        <f>ROUND(E174*F174*G174*H174*I174,0)</f>
        <v>3960</v>
      </c>
      <c r="K174" s="11">
        <v>0.5</v>
      </c>
      <c r="L174" s="11">
        <v>10</v>
      </c>
      <c r="M174" s="42">
        <v>13</v>
      </c>
      <c r="N174" s="11">
        <v>24</v>
      </c>
      <c r="O174" s="43">
        <f>ROUND(K174*L174*M174*N174,0)</f>
        <v>1560</v>
      </c>
    </row>
    <row r="175" spans="1:15" ht="12.75">
      <c r="A175" t="s">
        <v>83</v>
      </c>
      <c r="B175" t="s">
        <v>82</v>
      </c>
      <c r="D175" t="s">
        <v>47</v>
      </c>
      <c r="E175" s="11">
        <v>6</v>
      </c>
      <c r="F175" s="11">
        <v>0.5</v>
      </c>
      <c r="G175" s="11">
        <v>10</v>
      </c>
      <c r="H175" s="42">
        <v>5.5</v>
      </c>
      <c r="I175" s="11">
        <v>20</v>
      </c>
      <c r="J175" s="43">
        <f>ROUND(E175*F175*G175*H175*I175,0)</f>
        <v>3300</v>
      </c>
      <c r="K175" s="11">
        <v>0.5</v>
      </c>
      <c r="L175" s="11">
        <v>10</v>
      </c>
      <c r="M175" s="42">
        <v>13</v>
      </c>
      <c r="N175" s="11">
        <v>20</v>
      </c>
      <c r="O175" s="43">
        <f>ROUND(K175*L175*M175*N175,0)</f>
        <v>1300</v>
      </c>
    </row>
    <row r="176" spans="1:15" ht="12.75">
      <c r="A176" t="s">
        <v>84</v>
      </c>
      <c r="B176" t="s">
        <v>85</v>
      </c>
      <c r="D176" t="s">
        <v>47</v>
      </c>
      <c r="E176" s="11">
        <v>7</v>
      </c>
      <c r="F176" s="11">
        <v>1</v>
      </c>
      <c r="G176" s="11">
        <v>10</v>
      </c>
      <c r="H176" s="42">
        <v>5.5</v>
      </c>
      <c r="I176" s="11">
        <v>36</v>
      </c>
      <c r="J176" s="43">
        <f>ROUND(E176*F176*G176*H176*I176,0)</f>
        <v>13860</v>
      </c>
      <c r="K176" s="11">
        <v>0.75</v>
      </c>
      <c r="L176" s="11">
        <v>10</v>
      </c>
      <c r="M176" s="42">
        <v>13</v>
      </c>
      <c r="N176" s="11">
        <v>36</v>
      </c>
      <c r="O176" s="43">
        <f>ROUND(K176*L176*M176*N176,0)</f>
        <v>3510</v>
      </c>
    </row>
    <row r="177" spans="1:15" ht="12.75">
      <c r="A177" t="s">
        <v>86</v>
      </c>
      <c r="B177" t="s">
        <v>85</v>
      </c>
      <c r="D177" t="s">
        <v>47</v>
      </c>
      <c r="E177" s="11">
        <v>6</v>
      </c>
      <c r="F177" s="11">
        <v>1</v>
      </c>
      <c r="G177" s="11">
        <v>10</v>
      </c>
      <c r="H177" s="42">
        <v>5.5</v>
      </c>
      <c r="I177" s="11">
        <v>14</v>
      </c>
      <c r="J177" s="43">
        <f>ROUND(E177*F177*G177*H177*I177,0)</f>
        <v>4620</v>
      </c>
      <c r="K177" s="11">
        <v>0.75</v>
      </c>
      <c r="L177" s="11">
        <v>10</v>
      </c>
      <c r="M177" s="42">
        <v>13</v>
      </c>
      <c r="N177" s="11">
        <v>14</v>
      </c>
      <c r="O177" s="43">
        <f>ROUND(K177*L177*M177*N177,0)</f>
        <v>1365</v>
      </c>
    </row>
    <row r="178" spans="8:15" ht="12.75">
      <c r="H178" s="42"/>
      <c r="J178" s="43"/>
      <c r="K178" s="11"/>
      <c r="L178" s="11"/>
      <c r="M178" s="42"/>
      <c r="O178" s="14"/>
    </row>
    <row r="179" spans="1:15" ht="12.75">
      <c r="A179" t="s">
        <v>87</v>
      </c>
      <c r="B179" t="s">
        <v>88</v>
      </c>
      <c r="D179" t="s">
        <v>47</v>
      </c>
      <c r="E179" s="11">
        <v>8</v>
      </c>
      <c r="F179" s="11">
        <v>1</v>
      </c>
      <c r="G179" s="11">
        <v>10</v>
      </c>
      <c r="H179" s="42">
        <v>5.5</v>
      </c>
      <c r="I179" s="11">
        <v>1</v>
      </c>
      <c r="J179" s="43">
        <f>ROUND(E179*F179*G179*H179*I179,0)</f>
        <v>440</v>
      </c>
      <c r="K179" s="11">
        <v>1</v>
      </c>
      <c r="L179" s="11">
        <v>10</v>
      </c>
      <c r="M179" s="42">
        <v>15</v>
      </c>
      <c r="N179" s="11">
        <v>1</v>
      </c>
      <c r="O179" s="43">
        <f>ROUND(K179*L179*M179*N179,0)</f>
        <v>150</v>
      </c>
    </row>
    <row r="180" spans="1:15" ht="12.75">
      <c r="A180" t="s">
        <v>87</v>
      </c>
      <c r="B180" t="s">
        <v>89</v>
      </c>
      <c r="D180" t="s">
        <v>47</v>
      </c>
      <c r="E180" s="11">
        <v>10</v>
      </c>
      <c r="F180" s="11">
        <v>1.5</v>
      </c>
      <c r="G180" s="11">
        <v>10</v>
      </c>
      <c r="H180" s="42">
        <v>10</v>
      </c>
      <c r="I180" s="11">
        <v>1</v>
      </c>
      <c r="J180" s="43">
        <f>ROUND(E180*F180*G180*H180*I180,0)</f>
        <v>1500</v>
      </c>
      <c r="K180" s="11">
        <v>1.5</v>
      </c>
      <c r="L180" s="11">
        <v>10</v>
      </c>
      <c r="M180" s="42">
        <v>15</v>
      </c>
      <c r="N180" s="11">
        <v>1</v>
      </c>
      <c r="O180" s="43">
        <f>ROUND(K180*L180*M180*N180,0)</f>
        <v>225</v>
      </c>
    </row>
    <row r="181" spans="1:15" ht="12.75">
      <c r="A181" t="s">
        <v>87</v>
      </c>
      <c r="B181" t="s">
        <v>90</v>
      </c>
      <c r="D181" t="s">
        <v>47</v>
      </c>
      <c r="E181" s="11">
        <v>10</v>
      </c>
      <c r="F181" s="11">
        <v>1.5</v>
      </c>
      <c r="G181" s="11">
        <v>10</v>
      </c>
      <c r="H181" s="42">
        <v>10</v>
      </c>
      <c r="I181" s="11">
        <v>1</v>
      </c>
      <c r="J181" s="43">
        <f>ROUND(E181*F181*G181*H181*I181,0)</f>
        <v>1500</v>
      </c>
      <c r="K181" s="11">
        <v>1.5</v>
      </c>
      <c r="L181" s="11">
        <v>10</v>
      </c>
      <c r="M181" s="42">
        <v>15</v>
      </c>
      <c r="N181" s="11">
        <v>1</v>
      </c>
      <c r="O181" s="43">
        <f>ROUND(K181*L181*M181*N181,0)</f>
        <v>225</v>
      </c>
    </row>
    <row r="182" spans="1:15" ht="12.75">
      <c r="A182" t="s">
        <v>87</v>
      </c>
      <c r="B182" t="s">
        <v>91</v>
      </c>
      <c r="D182" t="s">
        <v>47</v>
      </c>
      <c r="E182" s="11">
        <v>10</v>
      </c>
      <c r="F182" s="11">
        <v>4</v>
      </c>
      <c r="G182" s="11">
        <v>10</v>
      </c>
      <c r="H182" s="42">
        <v>10</v>
      </c>
      <c r="I182" s="11">
        <v>2</v>
      </c>
      <c r="J182" s="43">
        <f>ROUND(E182*F182*G182*H182*I182,0)</f>
        <v>8000</v>
      </c>
      <c r="K182" s="11">
        <v>5</v>
      </c>
      <c r="L182" s="11">
        <v>10</v>
      </c>
      <c r="M182" s="42">
        <v>35</v>
      </c>
      <c r="N182" s="11">
        <v>2</v>
      </c>
      <c r="O182" s="43">
        <f>ROUND(K182*L182*M182*N182,0)</f>
        <v>3500</v>
      </c>
    </row>
    <row r="183" spans="1:15" ht="12.75">
      <c r="A183" t="s">
        <v>87</v>
      </c>
      <c r="B183" t="s">
        <v>92</v>
      </c>
      <c r="D183" t="s">
        <v>47</v>
      </c>
      <c r="E183" s="11">
        <v>10</v>
      </c>
      <c r="F183" s="11">
        <v>4</v>
      </c>
      <c r="G183" s="11">
        <v>10</v>
      </c>
      <c r="H183" s="42">
        <v>10</v>
      </c>
      <c r="I183" s="11">
        <v>2</v>
      </c>
      <c r="J183" s="43">
        <f>ROUND(E183*F183*G183*H183*I183,0)</f>
        <v>8000</v>
      </c>
      <c r="K183" s="11">
        <v>5</v>
      </c>
      <c r="L183" s="11">
        <v>10</v>
      </c>
      <c r="M183" s="42">
        <v>35</v>
      </c>
      <c r="N183" s="11">
        <v>2</v>
      </c>
      <c r="O183" s="43">
        <f>ROUND(K183*L183*M183*N183,0)</f>
        <v>3500</v>
      </c>
    </row>
    <row r="184" spans="5:15" ht="12.75">
      <c r="E184" s="11"/>
      <c r="F184" s="11"/>
      <c r="G184" s="11"/>
      <c r="H184" s="42"/>
      <c r="J184" s="43"/>
      <c r="K184" s="11"/>
      <c r="L184" s="11"/>
      <c r="M184" s="42"/>
      <c r="N184" s="11"/>
      <c r="O184" s="43"/>
    </row>
    <row r="185" spans="1:15" ht="12.75">
      <c r="A185" t="s">
        <v>93</v>
      </c>
      <c r="B185" t="s">
        <v>94</v>
      </c>
      <c r="D185" t="s">
        <v>47</v>
      </c>
      <c r="E185" s="11">
        <v>6</v>
      </c>
      <c r="F185" s="11">
        <v>1</v>
      </c>
      <c r="G185" s="11">
        <v>9</v>
      </c>
      <c r="H185" s="42">
        <v>9.5</v>
      </c>
      <c r="I185" s="11">
        <v>3</v>
      </c>
      <c r="J185" s="43">
        <f>ROUND(E185*F185*G185*H185*I185,0)</f>
        <v>1539</v>
      </c>
      <c r="K185" s="11">
        <v>1</v>
      </c>
      <c r="L185" s="11">
        <v>10</v>
      </c>
      <c r="M185" s="42">
        <v>13</v>
      </c>
      <c r="N185" s="11">
        <v>3</v>
      </c>
      <c r="O185" s="43">
        <f>ROUND(K185*L185*M185*N185,0)</f>
        <v>390</v>
      </c>
    </row>
    <row r="186" spans="1:15" ht="12.75">
      <c r="A186" t="s">
        <v>93</v>
      </c>
      <c r="B186" t="s">
        <v>95</v>
      </c>
      <c r="D186" t="s">
        <v>47</v>
      </c>
      <c r="E186" s="11">
        <v>6</v>
      </c>
      <c r="F186" s="11">
        <v>1</v>
      </c>
      <c r="G186" s="11">
        <v>9</v>
      </c>
      <c r="H186" s="42">
        <v>9.5</v>
      </c>
      <c r="I186" s="11">
        <v>2</v>
      </c>
      <c r="J186" s="43">
        <f>ROUND(E186*F186*G186*H186*I186,0)</f>
        <v>1026</v>
      </c>
      <c r="K186" s="11">
        <v>1</v>
      </c>
      <c r="L186" s="11">
        <v>10</v>
      </c>
      <c r="M186" s="42">
        <v>13</v>
      </c>
      <c r="N186" s="11">
        <v>2</v>
      </c>
      <c r="O186" s="43">
        <f>ROUND(K186*L186*M186*N186,0)</f>
        <v>260</v>
      </c>
    </row>
    <row r="187" spans="5:15" ht="12.75">
      <c r="E187" s="11"/>
      <c r="F187" s="11"/>
      <c r="G187" s="11"/>
      <c r="H187" s="42"/>
      <c r="I187" s="11"/>
      <c r="J187" s="43"/>
      <c r="K187" s="11"/>
      <c r="L187" s="11"/>
      <c r="M187" s="42"/>
      <c r="N187" s="11"/>
      <c r="O187" s="14"/>
    </row>
    <row r="188" spans="1:15" ht="12.75">
      <c r="A188" t="s">
        <v>96</v>
      </c>
      <c r="D188" t="s">
        <v>47</v>
      </c>
      <c r="E188" s="11">
        <v>10</v>
      </c>
      <c r="F188" s="11">
        <v>12</v>
      </c>
      <c r="G188" s="11">
        <v>9</v>
      </c>
      <c r="H188" s="42">
        <v>6.1</v>
      </c>
      <c r="I188" s="11">
        <v>1</v>
      </c>
      <c r="J188" s="43">
        <f>ROUND(E188*F188*G188*H188*I188,0)</f>
        <v>6588</v>
      </c>
      <c r="K188" s="11">
        <v>12</v>
      </c>
      <c r="L188" s="11">
        <v>10</v>
      </c>
      <c r="M188" s="42">
        <v>27.5</v>
      </c>
      <c r="N188" s="11">
        <v>1</v>
      </c>
      <c r="O188" s="43">
        <f>ROUND(K188*L188*M188*N188,0)</f>
        <v>3300</v>
      </c>
    </row>
    <row r="189" spans="5:15" ht="12.75">
      <c r="E189" s="11"/>
      <c r="F189" s="11"/>
      <c r="G189" s="11"/>
      <c r="H189" s="42"/>
      <c r="I189" s="11"/>
      <c r="J189" s="43"/>
      <c r="K189" s="11">
        <v>12</v>
      </c>
      <c r="L189" s="11">
        <v>10</v>
      </c>
      <c r="M189" s="42">
        <v>13</v>
      </c>
      <c r="N189" s="11">
        <v>1</v>
      </c>
      <c r="O189" s="43">
        <f>ROUND(K189*L189*M189*N189,0)</f>
        <v>1560</v>
      </c>
    </row>
    <row r="190" spans="5:15" ht="12.75">
      <c r="E190" s="11"/>
      <c r="F190" s="11"/>
      <c r="G190" s="11"/>
      <c r="H190" s="42"/>
      <c r="J190" s="43"/>
      <c r="K190" s="11"/>
      <c r="L190" s="11"/>
      <c r="M190" s="42"/>
      <c r="N190" s="11"/>
      <c r="O190" s="14"/>
    </row>
    <row r="191" spans="1:15" ht="12.75">
      <c r="A191" t="s">
        <v>97</v>
      </c>
      <c r="B191" t="s">
        <v>98</v>
      </c>
      <c r="D191" t="s">
        <v>47</v>
      </c>
      <c r="E191" s="11"/>
      <c r="F191" s="11"/>
      <c r="G191" s="11"/>
      <c r="H191" s="42"/>
      <c r="J191" s="43"/>
      <c r="K191" s="11">
        <f>6.5*5</f>
        <v>32.5</v>
      </c>
      <c r="L191" s="11">
        <v>10</v>
      </c>
      <c r="M191" s="42">
        <v>17</v>
      </c>
      <c r="N191" s="11">
        <v>1</v>
      </c>
      <c r="O191" s="43">
        <f>ROUND(K191*L191*M191*N191,0)</f>
        <v>5525</v>
      </c>
    </row>
    <row r="192" spans="1:15" ht="12.75">
      <c r="A192" t="s">
        <v>97</v>
      </c>
      <c r="B192" t="s">
        <v>99</v>
      </c>
      <c r="D192" t="s">
        <v>47</v>
      </c>
      <c r="E192" s="11"/>
      <c r="F192" s="11"/>
      <c r="G192" s="11"/>
      <c r="H192" s="42"/>
      <c r="J192" s="43"/>
      <c r="K192" s="11">
        <f>3*5</f>
        <v>15</v>
      </c>
      <c r="L192" s="11">
        <v>10</v>
      </c>
      <c r="M192" s="42">
        <v>17</v>
      </c>
      <c r="N192" s="11">
        <v>1</v>
      </c>
      <c r="O192" s="43">
        <f>ROUND(K192*L192*M192*N192,0)</f>
        <v>2550</v>
      </c>
    </row>
    <row r="193" spans="1:15" ht="12.75">
      <c r="A193" t="s">
        <v>100</v>
      </c>
      <c r="B193" t="s">
        <v>101</v>
      </c>
      <c r="D193" t="s">
        <v>47</v>
      </c>
      <c r="E193" s="11"/>
      <c r="F193" s="11"/>
      <c r="G193" s="11"/>
      <c r="H193" s="42"/>
      <c r="J193" s="43"/>
      <c r="K193" s="11">
        <f>4*2</f>
        <v>8</v>
      </c>
      <c r="L193" s="11">
        <v>10</v>
      </c>
      <c r="M193" s="42">
        <v>17</v>
      </c>
      <c r="N193" s="11">
        <v>1</v>
      </c>
      <c r="O193" s="43">
        <f>ROUND(K193*L193*M193*N193,0)</f>
        <v>1360</v>
      </c>
    </row>
    <row r="194" spans="5:15" ht="12.75">
      <c r="E194" s="11"/>
      <c r="F194" s="11"/>
      <c r="G194" s="11"/>
      <c r="H194" s="42"/>
      <c r="J194" s="43"/>
      <c r="K194" s="11"/>
      <c r="L194" s="11"/>
      <c r="M194" s="42"/>
      <c r="N194" s="11"/>
      <c r="O194" s="43"/>
    </row>
    <row r="195" spans="6:16" ht="12.75">
      <c r="F195" s="11"/>
      <c r="G195" s="11"/>
      <c r="H195" s="42"/>
      <c r="M195" s="42"/>
      <c r="P195" s="13"/>
    </row>
    <row r="196" spans="6:16" ht="12.75">
      <c r="F196" s="11"/>
      <c r="G196" s="11"/>
      <c r="I196" s="9" t="s">
        <v>102</v>
      </c>
      <c r="J196" s="44">
        <f>SUM(J166:J195)</f>
        <v>61213</v>
      </c>
      <c r="K196" s="9"/>
      <c r="L196" s="9"/>
      <c r="M196" s="45"/>
      <c r="N196" s="9"/>
      <c r="O196" s="44">
        <f>SUM(O166:O195)</f>
        <v>33270</v>
      </c>
      <c r="P196" s="46"/>
    </row>
    <row r="197" spans="6:16" ht="12.75">
      <c r="F197" s="11"/>
      <c r="G197" s="11"/>
      <c r="I197" s="9"/>
      <c r="J197" s="44"/>
      <c r="K197" s="9"/>
      <c r="L197" s="9"/>
      <c r="M197" s="45"/>
      <c r="N197" s="3" t="s">
        <v>103</v>
      </c>
      <c r="O197" s="44">
        <f>O196*1.105</f>
        <v>36763.35</v>
      </c>
      <c r="P197" s="46"/>
    </row>
    <row r="198" spans="6:15" ht="13.5" thickBot="1">
      <c r="F198" s="11"/>
      <c r="G198" s="11"/>
      <c r="I198" s="9"/>
      <c r="J198" s="44"/>
      <c r="K198" s="9"/>
      <c r="L198" s="9"/>
      <c r="M198" s="45"/>
      <c r="N198" s="9"/>
      <c r="O198" s="44"/>
    </row>
    <row r="199" spans="1:16" ht="13.5" thickBot="1">
      <c r="A199" s="19"/>
      <c r="B199" s="20"/>
      <c r="C199" s="20"/>
      <c r="D199" s="19"/>
      <c r="E199" s="21" t="s">
        <v>52</v>
      </c>
      <c r="F199" s="21" t="s">
        <v>52</v>
      </c>
      <c r="G199" s="21" t="s">
        <v>52</v>
      </c>
      <c r="H199" s="21" t="s">
        <v>53</v>
      </c>
      <c r="I199" s="21" t="s">
        <v>54</v>
      </c>
      <c r="J199" s="22"/>
      <c r="K199" s="23" t="s">
        <v>55</v>
      </c>
      <c r="L199" s="24"/>
      <c r="M199" s="24"/>
      <c r="N199" s="25"/>
      <c r="O199" s="26"/>
      <c r="P199" s="27"/>
    </row>
    <row r="200" spans="1:16" ht="13.5" thickBot="1">
      <c r="A200" s="28" t="s">
        <v>56</v>
      </c>
      <c r="B200" s="29" t="s">
        <v>57</v>
      </c>
      <c r="C200" s="30" t="s">
        <v>58</v>
      </c>
      <c r="D200" s="30" t="s">
        <v>59</v>
      </c>
      <c r="E200" s="29" t="s">
        <v>60</v>
      </c>
      <c r="F200" s="30" t="s">
        <v>61</v>
      </c>
      <c r="G200" s="29" t="s">
        <v>62</v>
      </c>
      <c r="H200" s="31" t="s">
        <v>63</v>
      </c>
      <c r="I200" s="31" t="s">
        <v>64</v>
      </c>
      <c r="J200" s="32" t="s">
        <v>65</v>
      </c>
      <c r="K200" s="33" t="s">
        <v>66</v>
      </c>
      <c r="L200" s="34" t="s">
        <v>67</v>
      </c>
      <c r="M200" s="34" t="s">
        <v>68</v>
      </c>
      <c r="N200" s="35" t="s">
        <v>69</v>
      </c>
      <c r="O200" s="36" t="s">
        <v>70</v>
      </c>
      <c r="P200" s="37" t="s">
        <v>71</v>
      </c>
    </row>
    <row r="201" spans="1:6" ht="12.75">
      <c r="A201" s="9" t="s">
        <v>104</v>
      </c>
      <c r="F201" s="11"/>
    </row>
    <row r="202" spans="1:15" ht="12.75">
      <c r="A202" t="s">
        <v>73</v>
      </c>
      <c r="B202" t="s">
        <v>74</v>
      </c>
      <c r="D202" t="s">
        <v>48</v>
      </c>
      <c r="E202" s="11">
        <v>10</v>
      </c>
      <c r="F202" s="11">
        <v>0.5</v>
      </c>
      <c r="G202" s="11">
        <v>10</v>
      </c>
      <c r="H202" s="42">
        <v>5.5</v>
      </c>
      <c r="I202" s="11">
        <v>4</v>
      </c>
      <c r="J202" s="43">
        <f>ROUND(E202*F202*G202*H202*I202,0)</f>
        <v>1100</v>
      </c>
      <c r="K202" s="11">
        <v>0.5</v>
      </c>
      <c r="L202" s="11">
        <v>10</v>
      </c>
      <c r="M202" s="42">
        <v>13</v>
      </c>
      <c r="N202" s="11">
        <v>4</v>
      </c>
      <c r="O202" s="43">
        <f>ROUND(K202*L202*M202*N202,0)</f>
        <v>260</v>
      </c>
    </row>
    <row r="203" spans="1:15" ht="12.75">
      <c r="A203" t="s">
        <v>75</v>
      </c>
      <c r="B203" t="s">
        <v>74</v>
      </c>
      <c r="D203" t="s">
        <v>48</v>
      </c>
      <c r="E203" s="11">
        <v>10</v>
      </c>
      <c r="F203" s="11">
        <v>0.5</v>
      </c>
      <c r="G203" s="11">
        <v>10</v>
      </c>
      <c r="H203" s="42">
        <v>5.5</v>
      </c>
      <c r="I203" s="11">
        <v>3</v>
      </c>
      <c r="J203" s="43">
        <f>ROUND(E203*F203*G203*H203*I203,0)</f>
        <v>825</v>
      </c>
      <c r="K203" s="11">
        <v>0.5</v>
      </c>
      <c r="L203" s="11">
        <v>10</v>
      </c>
      <c r="M203" s="42">
        <v>13</v>
      </c>
      <c r="N203" s="11">
        <v>3</v>
      </c>
      <c r="O203" s="43">
        <f>ROUND(K203*L203*M203*N203,0)</f>
        <v>195</v>
      </c>
    </row>
    <row r="204" spans="1:15" ht="12.75">
      <c r="A204" t="s">
        <v>73</v>
      </c>
      <c r="B204" t="s">
        <v>76</v>
      </c>
      <c r="D204" t="s">
        <v>48</v>
      </c>
      <c r="E204" s="11">
        <v>4</v>
      </c>
      <c r="F204" s="11">
        <v>0.5</v>
      </c>
      <c r="G204" s="11">
        <v>10</v>
      </c>
      <c r="H204" s="42">
        <v>5.5</v>
      </c>
      <c r="I204" s="11">
        <v>16</v>
      </c>
      <c r="J204" s="43">
        <f>ROUND(E204*F204*G204*H204*I204,0)</f>
        <v>1760</v>
      </c>
      <c r="K204" s="11">
        <v>0.5</v>
      </c>
      <c r="L204" s="11">
        <v>10</v>
      </c>
      <c r="M204" s="42">
        <v>13</v>
      </c>
      <c r="N204" s="11">
        <v>16</v>
      </c>
      <c r="O204" s="43">
        <f>ROUND(K204*L204*M204*N204,0)</f>
        <v>1040</v>
      </c>
    </row>
    <row r="205" spans="1:15" ht="12.75">
      <c r="A205" t="s">
        <v>75</v>
      </c>
      <c r="B205" t="s">
        <v>76</v>
      </c>
      <c r="D205" t="s">
        <v>48</v>
      </c>
      <c r="E205" s="11">
        <v>5</v>
      </c>
      <c r="F205" s="11">
        <v>0.5</v>
      </c>
      <c r="G205" s="11">
        <v>10</v>
      </c>
      <c r="H205" s="42">
        <v>5.5</v>
      </c>
      <c r="I205" s="11">
        <v>8</v>
      </c>
      <c r="J205" s="43">
        <f>ROUND(E205*F205*G205*H205*I205,0)</f>
        <v>1100</v>
      </c>
      <c r="K205" s="11">
        <v>0.5</v>
      </c>
      <c r="L205" s="11">
        <v>10</v>
      </c>
      <c r="M205" s="42">
        <v>13</v>
      </c>
      <c r="N205" s="11">
        <v>8</v>
      </c>
      <c r="O205" s="43">
        <f>ROUND(K205*L205*M205*N205,0)</f>
        <v>520</v>
      </c>
    </row>
    <row r="206" spans="5:15" ht="12.75">
      <c r="E206" s="11"/>
      <c r="F206" s="11"/>
      <c r="G206" s="11"/>
      <c r="H206" s="42"/>
      <c r="I206" s="11"/>
      <c r="J206" s="43"/>
      <c r="K206" s="11"/>
      <c r="L206" s="11"/>
      <c r="M206" s="42"/>
      <c r="N206" s="11"/>
      <c r="O206" s="14"/>
    </row>
    <row r="207" spans="1:15" ht="12.75">
      <c r="A207" t="s">
        <v>77</v>
      </c>
      <c r="B207" t="s">
        <v>78</v>
      </c>
      <c r="D207" t="s">
        <v>48</v>
      </c>
      <c r="E207" s="11">
        <v>2</v>
      </c>
      <c r="F207" s="11">
        <v>0.5</v>
      </c>
      <c r="G207" s="11">
        <v>10</v>
      </c>
      <c r="H207" s="42">
        <v>16.9</v>
      </c>
      <c r="I207" s="11">
        <v>10</v>
      </c>
      <c r="J207" s="43">
        <f>ROUND(E207*F207*G207*H207*I207,0)</f>
        <v>1690</v>
      </c>
      <c r="K207" s="11">
        <v>0.5</v>
      </c>
      <c r="L207" s="11">
        <v>10</v>
      </c>
      <c r="M207" s="42">
        <v>13</v>
      </c>
      <c r="N207" s="11">
        <v>10</v>
      </c>
      <c r="O207" s="43">
        <f>ROUND(K207*L207*M207*N207,0)</f>
        <v>650</v>
      </c>
    </row>
    <row r="208" spans="1:15" ht="12.75">
      <c r="A208" t="s">
        <v>79</v>
      </c>
      <c r="B208" t="s">
        <v>80</v>
      </c>
      <c r="D208" t="s">
        <v>48</v>
      </c>
      <c r="E208" s="11">
        <v>2</v>
      </c>
      <c r="F208" s="11">
        <v>0.5</v>
      </c>
      <c r="G208" s="11">
        <v>10</v>
      </c>
      <c r="H208" s="42">
        <v>16.9</v>
      </c>
      <c r="I208" s="11">
        <v>5</v>
      </c>
      <c r="J208" s="43">
        <f>ROUND(E208*F208*G208*H208*I208,0)</f>
        <v>845</v>
      </c>
      <c r="K208" s="11">
        <v>0.5</v>
      </c>
      <c r="L208" s="11">
        <v>10</v>
      </c>
      <c r="M208" s="42">
        <v>13</v>
      </c>
      <c r="N208" s="11">
        <v>5</v>
      </c>
      <c r="O208" s="43">
        <f>ROUND(K208*L208*M208*N208,0)</f>
        <v>325</v>
      </c>
    </row>
    <row r="209" spans="4:15" ht="12.75">
      <c r="D209" t="s">
        <v>48</v>
      </c>
      <c r="E209" s="11"/>
      <c r="F209" s="11"/>
      <c r="G209" s="11"/>
      <c r="H209" s="42"/>
      <c r="I209" s="11"/>
      <c r="J209" s="43"/>
      <c r="K209" s="11"/>
      <c r="L209" s="11"/>
      <c r="M209" s="42"/>
      <c r="N209" s="11"/>
      <c r="O209" s="14"/>
    </row>
    <row r="210" spans="1:15" ht="12.75">
      <c r="A210" t="s">
        <v>81</v>
      </c>
      <c r="B210" t="s">
        <v>82</v>
      </c>
      <c r="D210" t="s">
        <v>48</v>
      </c>
      <c r="E210" s="11">
        <v>6</v>
      </c>
      <c r="F210" s="11">
        <v>0.5</v>
      </c>
      <c r="G210" s="11">
        <v>10</v>
      </c>
      <c r="H210" s="42">
        <v>5.5</v>
      </c>
      <c r="I210" s="11">
        <v>24</v>
      </c>
      <c r="J210" s="43">
        <f>ROUND(E210*F210*G210*H210*I210,0)</f>
        <v>3960</v>
      </c>
      <c r="K210" s="11">
        <v>0.5</v>
      </c>
      <c r="L210" s="11">
        <v>10</v>
      </c>
      <c r="M210" s="42">
        <v>13</v>
      </c>
      <c r="N210" s="11">
        <v>24</v>
      </c>
      <c r="O210" s="43">
        <f>ROUND(K210*L210*M210*N210,0)</f>
        <v>1560</v>
      </c>
    </row>
    <row r="211" spans="1:15" ht="12.75">
      <c r="A211" t="s">
        <v>83</v>
      </c>
      <c r="B211" t="s">
        <v>82</v>
      </c>
      <c r="D211" t="s">
        <v>48</v>
      </c>
      <c r="E211" s="11">
        <v>6</v>
      </c>
      <c r="F211" s="11">
        <v>0.5</v>
      </c>
      <c r="G211" s="11">
        <v>10</v>
      </c>
      <c r="H211" s="42">
        <v>5.5</v>
      </c>
      <c r="I211" s="11">
        <v>20</v>
      </c>
      <c r="J211" s="43">
        <f>ROUND(E211*F211*G211*H211*I211,0)</f>
        <v>3300</v>
      </c>
      <c r="K211" s="11">
        <v>0.5</v>
      </c>
      <c r="L211" s="11">
        <v>10</v>
      </c>
      <c r="M211" s="42">
        <v>13</v>
      </c>
      <c r="N211" s="11">
        <v>20</v>
      </c>
      <c r="O211" s="43">
        <f>ROUND(K211*L211*M211*N211,0)</f>
        <v>1300</v>
      </c>
    </row>
    <row r="212" spans="1:15" ht="12.75">
      <c r="A212" t="s">
        <v>84</v>
      </c>
      <c r="B212" t="s">
        <v>85</v>
      </c>
      <c r="D212" t="s">
        <v>48</v>
      </c>
      <c r="E212" s="11">
        <v>7</v>
      </c>
      <c r="F212" s="11">
        <v>1</v>
      </c>
      <c r="G212" s="11">
        <v>10</v>
      </c>
      <c r="H212" s="42">
        <v>5.5</v>
      </c>
      <c r="I212" s="11">
        <v>36</v>
      </c>
      <c r="J212" s="43">
        <f>ROUND(E212*F212*G212*H212*I212,0)</f>
        <v>13860</v>
      </c>
      <c r="K212" s="11">
        <v>0.75</v>
      </c>
      <c r="L212" s="11">
        <v>10</v>
      </c>
      <c r="M212" s="42">
        <v>13</v>
      </c>
      <c r="N212" s="11">
        <v>36</v>
      </c>
      <c r="O212" s="43">
        <f>ROUND(K212*L212*M212*N212,0)</f>
        <v>3510</v>
      </c>
    </row>
    <row r="213" spans="1:15" ht="12.75">
      <c r="A213" t="s">
        <v>86</v>
      </c>
      <c r="B213" t="s">
        <v>85</v>
      </c>
      <c r="D213" t="s">
        <v>48</v>
      </c>
      <c r="E213" s="11">
        <v>7</v>
      </c>
      <c r="F213" s="11">
        <v>1</v>
      </c>
      <c r="G213" s="11">
        <v>10</v>
      </c>
      <c r="H213" s="42">
        <v>5.5</v>
      </c>
      <c r="I213" s="11">
        <v>14</v>
      </c>
      <c r="J213" s="43">
        <f>ROUND(E213*F213*G213*H213*I213,0)</f>
        <v>5390</v>
      </c>
      <c r="K213" s="11">
        <v>0.75</v>
      </c>
      <c r="L213" s="11">
        <v>10</v>
      </c>
      <c r="M213" s="42">
        <v>13</v>
      </c>
      <c r="N213" s="11">
        <v>14</v>
      </c>
      <c r="O213" s="43">
        <f>ROUND(K213*L213*M213*N213,0)</f>
        <v>1365</v>
      </c>
    </row>
    <row r="214" spans="8:15" ht="12.75">
      <c r="H214" s="42"/>
      <c r="J214" s="43"/>
      <c r="K214" s="11"/>
      <c r="L214" s="11"/>
      <c r="M214" s="42"/>
      <c r="O214" s="14"/>
    </row>
    <row r="215" spans="1:15" ht="12.75">
      <c r="A215" t="s">
        <v>87</v>
      </c>
      <c r="B215" t="s">
        <v>88</v>
      </c>
      <c r="D215" t="s">
        <v>48</v>
      </c>
      <c r="E215" s="11">
        <v>9</v>
      </c>
      <c r="F215" s="11">
        <v>1</v>
      </c>
      <c r="G215" s="11">
        <v>10</v>
      </c>
      <c r="H215" s="42">
        <v>5.5</v>
      </c>
      <c r="I215" s="11">
        <v>1</v>
      </c>
      <c r="J215" s="43">
        <f>ROUND(E215*F215*G215*H215*I215,0)</f>
        <v>495</v>
      </c>
      <c r="K215" s="11">
        <v>1</v>
      </c>
      <c r="L215" s="11">
        <v>10</v>
      </c>
      <c r="M215" s="42">
        <v>15</v>
      </c>
      <c r="N215" s="11">
        <v>1</v>
      </c>
      <c r="O215" s="43">
        <f>ROUND(K215*L215*M215*N215,0)</f>
        <v>150</v>
      </c>
    </row>
    <row r="216" spans="1:15" ht="12.75">
      <c r="A216" t="s">
        <v>87</v>
      </c>
      <c r="B216" t="s">
        <v>89</v>
      </c>
      <c r="D216" t="s">
        <v>48</v>
      </c>
      <c r="E216" s="11">
        <v>11</v>
      </c>
      <c r="F216" s="11">
        <v>1.5</v>
      </c>
      <c r="G216" s="11">
        <v>10</v>
      </c>
      <c r="H216" s="42">
        <v>10</v>
      </c>
      <c r="I216" s="11">
        <v>1</v>
      </c>
      <c r="J216" s="43">
        <f>ROUND(E216*F216*G216*H216*I216,0)</f>
        <v>1650</v>
      </c>
      <c r="K216" s="11">
        <v>2</v>
      </c>
      <c r="L216" s="11">
        <v>10</v>
      </c>
      <c r="M216" s="42">
        <v>15</v>
      </c>
      <c r="N216" s="11">
        <v>1</v>
      </c>
      <c r="O216" s="43">
        <f>ROUND(K216*L216*M216*N216,0)</f>
        <v>300</v>
      </c>
    </row>
    <row r="217" spans="1:15" ht="12.75">
      <c r="A217" t="s">
        <v>87</v>
      </c>
      <c r="B217" t="s">
        <v>90</v>
      </c>
      <c r="D217" t="s">
        <v>48</v>
      </c>
      <c r="E217" s="11">
        <v>10</v>
      </c>
      <c r="F217" s="11">
        <v>1.5</v>
      </c>
      <c r="G217" s="11">
        <v>10</v>
      </c>
      <c r="H217" s="42">
        <v>10</v>
      </c>
      <c r="I217" s="11">
        <v>1</v>
      </c>
      <c r="J217" s="43">
        <f>ROUND(E217*F217*G217*H217*I217,0)</f>
        <v>1500</v>
      </c>
      <c r="K217" s="11">
        <v>2</v>
      </c>
      <c r="L217" s="11">
        <v>10</v>
      </c>
      <c r="M217" s="42">
        <v>15</v>
      </c>
      <c r="N217" s="11">
        <v>1</v>
      </c>
      <c r="O217" s="43">
        <f>ROUND(K217*L217*M217*N217,0)</f>
        <v>300</v>
      </c>
    </row>
    <row r="218" spans="1:15" ht="12.75">
      <c r="A218" t="s">
        <v>87</v>
      </c>
      <c r="B218" t="s">
        <v>91</v>
      </c>
      <c r="D218" t="s">
        <v>48</v>
      </c>
      <c r="E218" s="11">
        <v>12</v>
      </c>
      <c r="F218" s="11">
        <v>4</v>
      </c>
      <c r="G218" s="11">
        <v>10</v>
      </c>
      <c r="H218" s="42">
        <v>10</v>
      </c>
      <c r="I218" s="11">
        <v>2</v>
      </c>
      <c r="J218" s="43">
        <f>ROUND(E218*F218*G218*H218*I218,0)</f>
        <v>9600</v>
      </c>
      <c r="K218" s="11">
        <v>5</v>
      </c>
      <c r="L218" s="11">
        <v>10</v>
      </c>
      <c r="M218" s="42">
        <v>35</v>
      </c>
      <c r="N218" s="11">
        <v>2</v>
      </c>
      <c r="O218" s="43">
        <f>ROUND(K218*L218*M218*N218,0)</f>
        <v>3500</v>
      </c>
    </row>
    <row r="219" spans="1:15" ht="12.75">
      <c r="A219" t="s">
        <v>87</v>
      </c>
      <c r="B219" t="s">
        <v>92</v>
      </c>
      <c r="D219" t="s">
        <v>48</v>
      </c>
      <c r="E219" s="11">
        <v>12</v>
      </c>
      <c r="F219" s="11">
        <v>4</v>
      </c>
      <c r="G219" s="11">
        <v>10</v>
      </c>
      <c r="H219" s="42">
        <v>10</v>
      </c>
      <c r="I219" s="11">
        <v>2</v>
      </c>
      <c r="J219" s="43">
        <f>ROUND(E219*F219*G219*H219*I219,0)</f>
        <v>9600</v>
      </c>
      <c r="K219" s="11">
        <v>5</v>
      </c>
      <c r="L219" s="11">
        <v>10</v>
      </c>
      <c r="M219" s="42">
        <v>35</v>
      </c>
      <c r="N219" s="11">
        <v>2</v>
      </c>
      <c r="O219" s="43">
        <f>ROUND(K219*L219*M219*N219,0)</f>
        <v>3500</v>
      </c>
    </row>
    <row r="220" spans="5:15" ht="12.75">
      <c r="E220" s="11"/>
      <c r="F220" s="11"/>
      <c r="G220" s="11"/>
      <c r="H220" s="42"/>
      <c r="J220" s="43"/>
      <c r="K220" s="11"/>
      <c r="L220" s="11"/>
      <c r="M220" s="42"/>
      <c r="O220" s="14"/>
    </row>
    <row r="221" spans="1:15" ht="12.75">
      <c r="A221" t="s">
        <v>93</v>
      </c>
      <c r="B221" t="s">
        <v>94</v>
      </c>
      <c r="D221" t="s">
        <v>48</v>
      </c>
      <c r="E221" s="11">
        <v>8</v>
      </c>
      <c r="F221" s="11">
        <v>1</v>
      </c>
      <c r="G221" s="11">
        <v>10</v>
      </c>
      <c r="H221" s="42"/>
      <c r="I221" s="11">
        <v>3</v>
      </c>
      <c r="J221" s="43">
        <f>ROUND(E221*F221*G221*H221*I221,0)</f>
        <v>0</v>
      </c>
      <c r="K221" s="11">
        <v>1</v>
      </c>
      <c r="L221" s="11">
        <v>10</v>
      </c>
      <c r="M221" s="42">
        <v>13</v>
      </c>
      <c r="N221" s="11">
        <v>3</v>
      </c>
      <c r="O221" s="43">
        <f>ROUND(K221*L221*M221*N221,0)</f>
        <v>390</v>
      </c>
    </row>
    <row r="222" spans="1:15" ht="12.75">
      <c r="A222" t="s">
        <v>93</v>
      </c>
      <c r="B222" t="s">
        <v>95</v>
      </c>
      <c r="D222" t="s">
        <v>48</v>
      </c>
      <c r="E222" s="11">
        <v>6</v>
      </c>
      <c r="F222" s="11">
        <v>1</v>
      </c>
      <c r="G222" s="11">
        <v>10</v>
      </c>
      <c r="H222" s="42"/>
      <c r="I222" s="11">
        <v>2</v>
      </c>
      <c r="J222" s="43">
        <f>ROUND(E222*F222*G222*H222*I222,0)</f>
        <v>0</v>
      </c>
      <c r="K222" s="11">
        <v>1</v>
      </c>
      <c r="L222" s="11">
        <v>10</v>
      </c>
      <c r="M222" s="42">
        <v>13</v>
      </c>
      <c r="N222" s="11">
        <v>2</v>
      </c>
      <c r="O222" s="43">
        <f>ROUND(K222*L222*M222*N222,0)</f>
        <v>260</v>
      </c>
    </row>
    <row r="223" spans="5:15" ht="12.75">
      <c r="E223" s="11"/>
      <c r="F223" s="11"/>
      <c r="G223" s="11"/>
      <c r="H223" s="42"/>
      <c r="I223" s="11"/>
      <c r="J223" s="43"/>
      <c r="K223" s="11"/>
      <c r="L223" s="11"/>
      <c r="M223" s="42"/>
      <c r="N223" s="11"/>
      <c r="O223" s="14"/>
    </row>
    <row r="224" spans="1:15" ht="12.75">
      <c r="A224" t="s">
        <v>96</v>
      </c>
      <c r="D224" t="s">
        <v>48</v>
      </c>
      <c r="E224" s="11">
        <v>12</v>
      </c>
      <c r="F224" s="11">
        <v>12</v>
      </c>
      <c r="G224" s="11">
        <v>10</v>
      </c>
      <c r="H224" s="42">
        <v>6.1</v>
      </c>
      <c r="I224" s="11">
        <v>1</v>
      </c>
      <c r="J224" s="43">
        <f>ROUND(E224*F224*G224*H224*I224,0)</f>
        <v>8784</v>
      </c>
      <c r="K224" s="11">
        <v>12</v>
      </c>
      <c r="L224" s="11">
        <v>10</v>
      </c>
      <c r="M224" s="42">
        <v>27.5</v>
      </c>
      <c r="N224" s="11">
        <v>1</v>
      </c>
      <c r="O224" s="43">
        <f>ROUND(K224*L224*M224*N224,0)</f>
        <v>3300</v>
      </c>
    </row>
    <row r="225" spans="5:15" ht="12.75">
      <c r="E225" s="11"/>
      <c r="F225" s="11"/>
      <c r="G225" s="11"/>
      <c r="H225" s="42"/>
      <c r="I225" s="11"/>
      <c r="J225" s="43"/>
      <c r="K225" s="11">
        <v>12</v>
      </c>
      <c r="L225" s="11">
        <v>10</v>
      </c>
      <c r="M225" s="42">
        <v>13</v>
      </c>
      <c r="N225" s="11">
        <v>1</v>
      </c>
      <c r="O225" s="43">
        <f>ROUND(K225*L225*M225*N225,0)</f>
        <v>1560</v>
      </c>
    </row>
    <row r="226" spans="5:15" ht="12.75">
      <c r="E226" s="11"/>
      <c r="F226" s="11"/>
      <c r="G226" s="11"/>
      <c r="H226" s="42"/>
      <c r="J226" s="43"/>
      <c r="K226" s="11"/>
      <c r="L226" s="11"/>
      <c r="M226" s="42"/>
      <c r="N226" s="11"/>
      <c r="O226" s="14"/>
    </row>
    <row r="227" spans="1:15" ht="12.75">
      <c r="A227" t="s">
        <v>97</v>
      </c>
      <c r="B227" t="s">
        <v>98</v>
      </c>
      <c r="D227" t="s">
        <v>48</v>
      </c>
      <c r="E227" s="11"/>
      <c r="F227" s="11"/>
      <c r="G227" s="11"/>
      <c r="H227" s="42"/>
      <c r="J227" s="43"/>
      <c r="K227" s="11">
        <f>6.5*5</f>
        <v>32.5</v>
      </c>
      <c r="L227" s="11">
        <v>10</v>
      </c>
      <c r="M227" s="42">
        <v>17</v>
      </c>
      <c r="N227" s="11">
        <v>1</v>
      </c>
      <c r="O227" s="43">
        <f>ROUND(K227*L227*M227*N227,0)</f>
        <v>5525</v>
      </c>
    </row>
    <row r="228" spans="1:15" ht="12.75">
      <c r="A228" t="s">
        <v>97</v>
      </c>
      <c r="B228" t="s">
        <v>99</v>
      </c>
      <c r="D228" t="s">
        <v>48</v>
      </c>
      <c r="E228" s="11"/>
      <c r="F228" s="11"/>
      <c r="G228" s="11"/>
      <c r="H228" s="42"/>
      <c r="J228" s="43"/>
      <c r="K228" s="11">
        <f>3*5</f>
        <v>15</v>
      </c>
      <c r="L228" s="11">
        <v>10</v>
      </c>
      <c r="M228" s="42">
        <v>17</v>
      </c>
      <c r="N228" s="11">
        <v>1</v>
      </c>
      <c r="O228" s="43">
        <f>ROUND(K228*L228*M228*N228,0)</f>
        <v>2550</v>
      </c>
    </row>
    <row r="229" spans="1:15" ht="12.75">
      <c r="A229" t="s">
        <v>100</v>
      </c>
      <c r="B229" t="s">
        <v>101</v>
      </c>
      <c r="D229" t="s">
        <v>48</v>
      </c>
      <c r="E229" s="11"/>
      <c r="F229" s="11"/>
      <c r="G229" s="11"/>
      <c r="H229" s="42"/>
      <c r="J229" s="43"/>
      <c r="K229" s="11">
        <f>4*2</f>
        <v>8</v>
      </c>
      <c r="L229" s="11">
        <v>10</v>
      </c>
      <c r="M229" s="42">
        <v>17</v>
      </c>
      <c r="N229" s="11">
        <v>1</v>
      </c>
      <c r="O229" s="43">
        <f>ROUND(K229*L229*M229*N229,0)</f>
        <v>1360</v>
      </c>
    </row>
    <row r="230" spans="1:15" ht="12.75">
      <c r="A230" t="s">
        <v>105</v>
      </c>
      <c r="B230" t="s">
        <v>99</v>
      </c>
      <c r="E230" s="11"/>
      <c r="F230" s="11"/>
      <c r="G230" s="11"/>
      <c r="H230" s="42"/>
      <c r="J230" s="43"/>
      <c r="K230" s="11">
        <f>3*5</f>
        <v>15</v>
      </c>
      <c r="L230" s="11">
        <v>10</v>
      </c>
      <c r="M230" s="42">
        <v>11</v>
      </c>
      <c r="N230" s="11">
        <v>1</v>
      </c>
      <c r="O230" s="43">
        <f>ROUND(K230*L230*M230*N230,0)</f>
        <v>1650</v>
      </c>
    </row>
    <row r="231" spans="1:15" ht="12.75">
      <c r="A231" t="s">
        <v>106</v>
      </c>
      <c r="B231" t="s">
        <v>101</v>
      </c>
      <c r="E231" s="11"/>
      <c r="F231" s="11"/>
      <c r="G231" s="11"/>
      <c r="H231" s="42"/>
      <c r="J231" s="43"/>
      <c r="K231" s="11">
        <f>4*2</f>
        <v>8</v>
      </c>
      <c r="L231" s="11">
        <v>10</v>
      </c>
      <c r="M231" s="42">
        <v>11</v>
      </c>
      <c r="N231" s="11">
        <v>2</v>
      </c>
      <c r="O231" s="43">
        <f>ROUND(K231*L231*M231*N231,0)</f>
        <v>1760</v>
      </c>
    </row>
    <row r="232" spans="5:15" ht="12.75">
      <c r="E232" s="11"/>
      <c r="F232" s="11"/>
      <c r="G232" s="11"/>
      <c r="H232" s="42"/>
      <c r="J232" s="43"/>
      <c r="K232" s="11"/>
      <c r="L232" s="11"/>
      <c r="M232" s="42"/>
      <c r="N232" s="11"/>
      <c r="O232" s="43"/>
    </row>
    <row r="233" spans="5:15" ht="12.75">
      <c r="E233" s="11"/>
      <c r="F233" s="11"/>
      <c r="G233" s="11"/>
      <c r="H233" s="42"/>
      <c r="J233" s="43"/>
      <c r="K233" s="11"/>
      <c r="L233" s="11"/>
      <c r="M233" s="42"/>
      <c r="N233" s="11"/>
      <c r="O233" s="43"/>
    </row>
    <row r="234" spans="5:15" ht="12.75">
      <c r="E234" s="11"/>
      <c r="F234" s="11"/>
      <c r="G234" s="11"/>
      <c r="H234" s="42"/>
      <c r="J234" s="43"/>
      <c r="K234" s="11"/>
      <c r="L234" s="11"/>
      <c r="M234" s="42"/>
      <c r="N234" s="11"/>
      <c r="O234" s="43"/>
    </row>
    <row r="235" spans="6:16" ht="12.75">
      <c r="F235" s="11"/>
      <c r="G235" s="11"/>
      <c r="H235" s="42"/>
      <c r="M235" s="42"/>
      <c r="P235" s="13"/>
    </row>
    <row r="236" spans="6:16" ht="12.75">
      <c r="F236" s="11"/>
      <c r="G236" s="11"/>
      <c r="I236" s="9" t="s">
        <v>102</v>
      </c>
      <c r="J236" s="44">
        <f>SUM(J202:J235)</f>
        <v>65459</v>
      </c>
      <c r="K236" s="9"/>
      <c r="L236" s="9"/>
      <c r="M236" s="45"/>
      <c r="N236" s="9"/>
      <c r="O236" s="44">
        <f>SUM(O202:O235)</f>
        <v>36830</v>
      </c>
      <c r="P236" s="46"/>
    </row>
    <row r="237" spans="14:16" ht="12.75">
      <c r="N237" s="3" t="s">
        <v>103</v>
      </c>
      <c r="O237" s="44">
        <f>O236*1.105</f>
        <v>40697.15</v>
      </c>
      <c r="P237" s="46"/>
    </row>
    <row r="238" spans="14:16" ht="13.5" thickBot="1">
      <c r="N238" s="3"/>
      <c r="O238" s="44"/>
      <c r="P238" s="46"/>
    </row>
    <row r="239" spans="1:16" ht="13.5" thickBot="1">
      <c r="A239" s="19"/>
      <c r="B239" s="20"/>
      <c r="C239" s="20"/>
      <c r="D239" s="19"/>
      <c r="E239" s="21" t="s">
        <v>52</v>
      </c>
      <c r="F239" s="21" t="s">
        <v>52</v>
      </c>
      <c r="G239" s="21" t="s">
        <v>52</v>
      </c>
      <c r="H239" s="21" t="s">
        <v>53</v>
      </c>
      <c r="I239" s="21" t="s">
        <v>54</v>
      </c>
      <c r="J239" s="22"/>
      <c r="K239" s="23" t="s">
        <v>55</v>
      </c>
      <c r="L239" s="24"/>
      <c r="M239" s="24"/>
      <c r="N239" s="25"/>
      <c r="O239" s="26"/>
      <c r="P239" s="27"/>
    </row>
    <row r="240" spans="1:16" ht="13.5" thickBot="1">
      <c r="A240" s="28" t="s">
        <v>56</v>
      </c>
      <c r="B240" s="29" t="s">
        <v>57</v>
      </c>
      <c r="C240" s="30" t="s">
        <v>58</v>
      </c>
      <c r="D240" s="30" t="s">
        <v>59</v>
      </c>
      <c r="E240" s="29" t="s">
        <v>60</v>
      </c>
      <c r="F240" s="30" t="s">
        <v>61</v>
      </c>
      <c r="G240" s="29" t="s">
        <v>62</v>
      </c>
      <c r="H240" s="31" t="s">
        <v>63</v>
      </c>
      <c r="I240" s="31" t="s">
        <v>64</v>
      </c>
      <c r="J240" s="32" t="s">
        <v>65</v>
      </c>
      <c r="K240" s="33" t="s">
        <v>66</v>
      </c>
      <c r="L240" s="34" t="s">
        <v>67</v>
      </c>
      <c r="M240" s="34" t="s">
        <v>68</v>
      </c>
      <c r="N240" s="35" t="s">
        <v>69</v>
      </c>
      <c r="O240" s="36" t="s">
        <v>70</v>
      </c>
      <c r="P240" s="37" t="s">
        <v>71</v>
      </c>
    </row>
    <row r="241" spans="1:14" ht="12.75">
      <c r="A241" s="9" t="s">
        <v>107</v>
      </c>
      <c r="N241" s="3"/>
    </row>
    <row r="242" spans="1:15" ht="12.75">
      <c r="A242" t="s">
        <v>73</v>
      </c>
      <c r="B242" t="s">
        <v>74</v>
      </c>
      <c r="D242" t="s">
        <v>50</v>
      </c>
      <c r="E242" s="11">
        <v>9</v>
      </c>
      <c r="F242" s="11">
        <v>0.5</v>
      </c>
      <c r="G242" s="11">
        <v>10</v>
      </c>
      <c r="H242" s="42">
        <v>5.5</v>
      </c>
      <c r="I242" s="11">
        <v>4</v>
      </c>
      <c r="J242" s="43">
        <f>ROUND(E242*F242*G242*H242*I242,0)</f>
        <v>990</v>
      </c>
      <c r="K242" s="11">
        <v>0.5</v>
      </c>
      <c r="L242" s="11">
        <v>10</v>
      </c>
      <c r="M242" s="42">
        <v>13</v>
      </c>
      <c r="N242" s="11">
        <v>4</v>
      </c>
      <c r="O242" s="43">
        <f>ROUND(K242*L242*M242*N242,0)</f>
        <v>260</v>
      </c>
    </row>
    <row r="243" spans="1:15" ht="12.75">
      <c r="A243" t="s">
        <v>75</v>
      </c>
      <c r="B243" t="s">
        <v>74</v>
      </c>
      <c r="D243" t="s">
        <v>50</v>
      </c>
      <c r="E243" s="11">
        <v>11</v>
      </c>
      <c r="F243" s="11">
        <v>0.5</v>
      </c>
      <c r="G243" s="11">
        <v>10</v>
      </c>
      <c r="H243" s="42">
        <v>5.5</v>
      </c>
      <c r="I243" s="11">
        <v>3</v>
      </c>
      <c r="J243" s="43">
        <f>ROUND(E243*F243*G243*H243*I243,0)</f>
        <v>908</v>
      </c>
      <c r="K243" s="11">
        <v>0.5</v>
      </c>
      <c r="L243" s="11">
        <v>10</v>
      </c>
      <c r="M243" s="42">
        <v>13</v>
      </c>
      <c r="N243" s="11">
        <v>3</v>
      </c>
      <c r="O243" s="43">
        <f>ROUND(K243*L243*M243*N243,0)</f>
        <v>195</v>
      </c>
    </row>
    <row r="244" spans="1:15" ht="12.75">
      <c r="A244" t="s">
        <v>73</v>
      </c>
      <c r="B244" t="s">
        <v>76</v>
      </c>
      <c r="D244" t="s">
        <v>50</v>
      </c>
      <c r="E244" s="11">
        <v>5</v>
      </c>
      <c r="F244" s="11">
        <v>0.5</v>
      </c>
      <c r="G244" s="11">
        <v>10</v>
      </c>
      <c r="H244" s="42">
        <v>5.5</v>
      </c>
      <c r="I244" s="11">
        <v>16</v>
      </c>
      <c r="J244" s="43">
        <f>ROUND(E244*F244*G244*H244*I244,0)</f>
        <v>2200</v>
      </c>
      <c r="K244" s="11">
        <v>0.5</v>
      </c>
      <c r="L244" s="11">
        <v>10</v>
      </c>
      <c r="M244" s="42">
        <v>13</v>
      </c>
      <c r="N244" s="11">
        <v>16</v>
      </c>
      <c r="O244" s="43">
        <f>ROUND(K244*L244*M244*N244,0)</f>
        <v>1040</v>
      </c>
    </row>
    <row r="245" spans="1:15" ht="12.75">
      <c r="A245" t="s">
        <v>75</v>
      </c>
      <c r="B245" t="s">
        <v>76</v>
      </c>
      <c r="D245" t="s">
        <v>50</v>
      </c>
      <c r="E245" s="11">
        <v>5</v>
      </c>
      <c r="F245" s="11">
        <v>0.5</v>
      </c>
      <c r="G245" s="11">
        <v>10</v>
      </c>
      <c r="H245" s="42">
        <v>5.5</v>
      </c>
      <c r="I245" s="11">
        <v>8</v>
      </c>
      <c r="J245" s="43">
        <f>ROUND(E245*F245*G245*H245*I245,0)</f>
        <v>1100</v>
      </c>
      <c r="K245" s="11">
        <v>0.5</v>
      </c>
      <c r="L245" s="11">
        <v>10</v>
      </c>
      <c r="M245" s="42">
        <v>13</v>
      </c>
      <c r="N245" s="11">
        <v>8</v>
      </c>
      <c r="O245" s="43">
        <f>ROUND(K245*L245*M245*N245,0)</f>
        <v>520</v>
      </c>
    </row>
    <row r="246" spans="5:15" ht="12.75">
      <c r="E246" s="11"/>
      <c r="F246" s="11"/>
      <c r="G246" s="11"/>
      <c r="H246" s="42"/>
      <c r="I246" s="11"/>
      <c r="J246" s="43"/>
      <c r="K246" s="11"/>
      <c r="L246" s="11"/>
      <c r="M246" s="42"/>
      <c r="N246" s="11"/>
      <c r="O246" s="14"/>
    </row>
    <row r="247" spans="1:15" ht="12.75">
      <c r="A247" t="s">
        <v>77</v>
      </c>
      <c r="B247" t="s">
        <v>78</v>
      </c>
      <c r="D247" t="s">
        <v>50</v>
      </c>
      <c r="E247" s="11">
        <v>3</v>
      </c>
      <c r="F247" s="11">
        <v>0.5</v>
      </c>
      <c r="G247" s="11">
        <v>10</v>
      </c>
      <c r="H247" s="42">
        <v>16.9</v>
      </c>
      <c r="I247" s="11">
        <v>10</v>
      </c>
      <c r="J247" s="43">
        <f>ROUND(E247*F247*G247*H247*I247,0)</f>
        <v>2535</v>
      </c>
      <c r="K247" s="11">
        <v>0.5</v>
      </c>
      <c r="L247" s="11">
        <v>10</v>
      </c>
      <c r="M247" s="42">
        <v>13</v>
      </c>
      <c r="N247" s="11">
        <v>10</v>
      </c>
      <c r="O247" s="43">
        <f>ROUND(K247*L247*M247*N247,0)</f>
        <v>650</v>
      </c>
    </row>
    <row r="248" spans="1:15" ht="12.75">
      <c r="A248" t="s">
        <v>79</v>
      </c>
      <c r="B248" t="s">
        <v>80</v>
      </c>
      <c r="D248" t="s">
        <v>50</v>
      </c>
      <c r="E248" s="11">
        <v>2</v>
      </c>
      <c r="F248" s="11">
        <v>0.5</v>
      </c>
      <c r="G248" s="11">
        <v>10</v>
      </c>
      <c r="H248" s="42">
        <v>16.9</v>
      </c>
      <c r="I248" s="11">
        <v>5</v>
      </c>
      <c r="J248" s="43">
        <f>ROUND(E248*F248*G248*H248*I248,0)</f>
        <v>845</v>
      </c>
      <c r="K248" s="11">
        <v>0.5</v>
      </c>
      <c r="L248" s="11">
        <v>10</v>
      </c>
      <c r="M248" s="42">
        <v>13</v>
      </c>
      <c r="N248" s="11">
        <v>5</v>
      </c>
      <c r="O248" s="43">
        <f>ROUND(K248*L248*M248*N248,0)</f>
        <v>325</v>
      </c>
    </row>
    <row r="249" spans="5:15" ht="12.75">
      <c r="E249" s="11"/>
      <c r="F249" s="11"/>
      <c r="G249" s="11"/>
      <c r="H249" s="42"/>
      <c r="I249" s="11"/>
      <c r="J249" s="43"/>
      <c r="K249" s="11"/>
      <c r="L249" s="11"/>
      <c r="M249" s="42"/>
      <c r="N249" s="11"/>
      <c r="O249" s="14"/>
    </row>
    <row r="250" spans="1:15" ht="12.75">
      <c r="A250" t="s">
        <v>81</v>
      </c>
      <c r="B250" t="s">
        <v>82</v>
      </c>
      <c r="D250" t="s">
        <v>50</v>
      </c>
      <c r="E250" s="11">
        <v>10</v>
      </c>
      <c r="F250" s="11">
        <v>0.5</v>
      </c>
      <c r="G250" s="11">
        <v>10</v>
      </c>
      <c r="H250" s="42">
        <v>5.5</v>
      </c>
      <c r="I250" s="11">
        <v>24</v>
      </c>
      <c r="J250" s="43">
        <f>ROUND(E250*F250*G250*H250*I250,0)</f>
        <v>6600</v>
      </c>
      <c r="K250" s="11">
        <v>0.5</v>
      </c>
      <c r="L250" s="11">
        <v>10</v>
      </c>
      <c r="M250" s="42">
        <v>13</v>
      </c>
      <c r="N250" s="11">
        <v>24</v>
      </c>
      <c r="O250" s="43">
        <f>ROUND(K250*L250*M250*N250,0)</f>
        <v>1560</v>
      </c>
    </row>
    <row r="251" spans="1:15" ht="12.75">
      <c r="A251" t="s">
        <v>83</v>
      </c>
      <c r="B251" t="s">
        <v>82</v>
      </c>
      <c r="D251" t="s">
        <v>50</v>
      </c>
      <c r="E251" s="11">
        <v>10</v>
      </c>
      <c r="F251" s="11">
        <v>0.5</v>
      </c>
      <c r="G251" s="11">
        <v>10</v>
      </c>
      <c r="H251" s="42">
        <v>5.5</v>
      </c>
      <c r="I251" s="11">
        <v>20</v>
      </c>
      <c r="J251" s="43">
        <f>ROUND(E251*F251*G251*H251*I251,0)</f>
        <v>5500</v>
      </c>
      <c r="K251" s="11">
        <v>0.5</v>
      </c>
      <c r="L251" s="11">
        <v>10</v>
      </c>
      <c r="M251" s="42">
        <v>13</v>
      </c>
      <c r="N251" s="11">
        <v>20</v>
      </c>
      <c r="O251" s="43">
        <f>ROUND(K251*L251*M251*N251,0)</f>
        <v>1300</v>
      </c>
    </row>
    <row r="252" spans="1:15" ht="12.75">
      <c r="A252" t="s">
        <v>84</v>
      </c>
      <c r="B252" t="s">
        <v>85</v>
      </c>
      <c r="D252" t="s">
        <v>50</v>
      </c>
      <c r="E252" s="11">
        <v>10</v>
      </c>
      <c r="F252" s="11">
        <v>0.5</v>
      </c>
      <c r="G252" s="11">
        <v>10</v>
      </c>
      <c r="H252" s="42">
        <v>5.5</v>
      </c>
      <c r="I252" s="11">
        <v>36</v>
      </c>
      <c r="J252" s="43">
        <f>ROUND(E252*F252*G252*H252*I252,0)</f>
        <v>9900</v>
      </c>
      <c r="K252" s="11">
        <v>0.75</v>
      </c>
      <c r="L252" s="11">
        <v>10</v>
      </c>
      <c r="M252" s="42">
        <v>13</v>
      </c>
      <c r="N252" s="11">
        <v>36</v>
      </c>
      <c r="O252" s="43">
        <f>ROUND(K252*L252*M252*N252,0)</f>
        <v>3510</v>
      </c>
    </row>
    <row r="253" spans="1:15" ht="12.75">
      <c r="A253" t="s">
        <v>86</v>
      </c>
      <c r="B253" t="s">
        <v>85</v>
      </c>
      <c r="D253" t="s">
        <v>50</v>
      </c>
      <c r="E253" s="11">
        <v>10</v>
      </c>
      <c r="F253" s="11">
        <v>0.5</v>
      </c>
      <c r="G253" s="11">
        <v>10</v>
      </c>
      <c r="H253" s="42">
        <v>5.5</v>
      </c>
      <c r="I253" s="11">
        <v>14</v>
      </c>
      <c r="J253" s="43">
        <f>ROUND(E253*F253*G253*H253*I253,0)</f>
        <v>3850</v>
      </c>
      <c r="K253" s="11">
        <v>0.75</v>
      </c>
      <c r="L253" s="11">
        <v>10</v>
      </c>
      <c r="M253" s="42">
        <v>13</v>
      </c>
      <c r="N253" s="11">
        <v>14</v>
      </c>
      <c r="O253" s="43">
        <f>ROUND(K253*L253*M253*N253,0)</f>
        <v>1365</v>
      </c>
    </row>
    <row r="254" spans="8:15" ht="12.75">
      <c r="H254" s="42"/>
      <c r="J254" s="43"/>
      <c r="K254" s="11"/>
      <c r="L254" s="11"/>
      <c r="M254" s="42"/>
      <c r="O254" s="14"/>
    </row>
    <row r="255" spans="1:15" ht="12.75">
      <c r="A255" t="s">
        <v>87</v>
      </c>
      <c r="B255" t="s">
        <v>88</v>
      </c>
      <c r="D255" t="s">
        <v>50</v>
      </c>
      <c r="E255" s="11">
        <v>12</v>
      </c>
      <c r="F255" s="11">
        <v>1</v>
      </c>
      <c r="G255" s="11">
        <v>10</v>
      </c>
      <c r="H255" s="42">
        <v>5.5</v>
      </c>
      <c r="I255" s="11">
        <v>1</v>
      </c>
      <c r="J255" s="43">
        <f>ROUND(E255*F255*G255*H255*I255,0)</f>
        <v>660</v>
      </c>
      <c r="K255" s="11">
        <v>1</v>
      </c>
      <c r="L255" s="11">
        <v>10</v>
      </c>
      <c r="M255" s="42">
        <v>15</v>
      </c>
      <c r="N255" s="11">
        <v>1</v>
      </c>
      <c r="O255" s="43">
        <f>ROUND(K255*L255*M255*N255,0)</f>
        <v>150</v>
      </c>
    </row>
    <row r="256" spans="1:15" ht="12.75">
      <c r="A256" t="s">
        <v>87</v>
      </c>
      <c r="B256" t="s">
        <v>89</v>
      </c>
      <c r="D256" t="s">
        <v>50</v>
      </c>
      <c r="E256" s="11">
        <v>15</v>
      </c>
      <c r="F256" s="11">
        <v>1.5</v>
      </c>
      <c r="G256" s="11">
        <v>10</v>
      </c>
      <c r="H256" s="42">
        <v>10</v>
      </c>
      <c r="I256" s="11">
        <v>1</v>
      </c>
      <c r="J256" s="43">
        <f>ROUND(E256*F256*G256*H256*I256,0)</f>
        <v>2250</v>
      </c>
      <c r="K256" s="11">
        <v>2</v>
      </c>
      <c r="L256" s="11">
        <v>10</v>
      </c>
      <c r="M256" s="42">
        <v>15</v>
      </c>
      <c r="N256" s="11">
        <v>1</v>
      </c>
      <c r="O256" s="43">
        <f>ROUND(K256*L256*M256*N256,0)</f>
        <v>300</v>
      </c>
    </row>
    <row r="257" spans="1:15" ht="12.75">
      <c r="A257" t="s">
        <v>87</v>
      </c>
      <c r="B257" t="s">
        <v>90</v>
      </c>
      <c r="D257" t="s">
        <v>50</v>
      </c>
      <c r="E257" s="11">
        <v>15</v>
      </c>
      <c r="F257" s="11">
        <v>1.5</v>
      </c>
      <c r="G257" s="11">
        <v>10</v>
      </c>
      <c r="H257" s="42">
        <v>10</v>
      </c>
      <c r="I257" s="11">
        <v>1</v>
      </c>
      <c r="J257" s="43">
        <f>ROUND(E257*F257*G257*H257*I257,0)</f>
        <v>2250</v>
      </c>
      <c r="K257" s="11">
        <v>2</v>
      </c>
      <c r="L257" s="11">
        <v>10</v>
      </c>
      <c r="M257" s="42">
        <v>15</v>
      </c>
      <c r="N257" s="11">
        <v>1</v>
      </c>
      <c r="O257" s="43">
        <f>ROUND(K257*L257*M257*N257,0)</f>
        <v>300</v>
      </c>
    </row>
    <row r="258" spans="1:15" ht="12.75">
      <c r="A258" t="s">
        <v>87</v>
      </c>
      <c r="B258" t="s">
        <v>91</v>
      </c>
      <c r="D258" t="s">
        <v>50</v>
      </c>
      <c r="E258" s="11">
        <v>16</v>
      </c>
      <c r="F258" s="11">
        <v>4</v>
      </c>
      <c r="G258" s="11">
        <v>10</v>
      </c>
      <c r="H258" s="42">
        <v>10</v>
      </c>
      <c r="I258" s="11">
        <v>2</v>
      </c>
      <c r="J258" s="43">
        <f>ROUND(E258*F258*G258*H258*I258,0)</f>
        <v>12800</v>
      </c>
      <c r="K258" s="11">
        <v>5</v>
      </c>
      <c r="L258" s="11">
        <v>10</v>
      </c>
      <c r="M258" s="42">
        <v>35</v>
      </c>
      <c r="N258" s="11">
        <v>2</v>
      </c>
      <c r="O258" s="43">
        <f>ROUND(K258*L258*M258*N258,0)</f>
        <v>3500</v>
      </c>
    </row>
    <row r="259" spans="1:15" ht="12.75">
      <c r="A259" t="s">
        <v>87</v>
      </c>
      <c r="B259" t="s">
        <v>92</v>
      </c>
      <c r="D259" t="s">
        <v>50</v>
      </c>
      <c r="E259" s="11">
        <v>16</v>
      </c>
      <c r="F259" s="11">
        <v>4</v>
      </c>
      <c r="G259" s="11">
        <v>10</v>
      </c>
      <c r="H259" s="42">
        <v>10</v>
      </c>
      <c r="I259" s="11">
        <v>2</v>
      </c>
      <c r="J259" s="43">
        <f>ROUND(E259*F259*G259*H259*I259,0)</f>
        <v>12800</v>
      </c>
      <c r="K259" s="11">
        <v>5</v>
      </c>
      <c r="L259" s="11">
        <v>10</v>
      </c>
      <c r="M259" s="42">
        <v>35</v>
      </c>
      <c r="N259" s="11">
        <v>2</v>
      </c>
      <c r="O259" s="43">
        <f>ROUND(K259*L259*M259*N259,0)</f>
        <v>3500</v>
      </c>
    </row>
    <row r="260" spans="5:15" ht="12.75">
      <c r="E260" s="11"/>
      <c r="F260" s="11"/>
      <c r="G260" s="11"/>
      <c r="H260" s="42"/>
      <c r="J260" s="43"/>
      <c r="K260" s="11"/>
      <c r="L260" s="11"/>
      <c r="M260" s="42"/>
      <c r="O260" s="43"/>
    </row>
    <row r="261" spans="1:15" ht="12.75">
      <c r="A261" t="s">
        <v>93</v>
      </c>
      <c r="B261" t="s">
        <v>94</v>
      </c>
      <c r="D261" t="s">
        <v>50</v>
      </c>
      <c r="E261" s="11">
        <v>8</v>
      </c>
      <c r="F261" s="11">
        <v>1</v>
      </c>
      <c r="G261" s="11">
        <v>10</v>
      </c>
      <c r="H261" s="42"/>
      <c r="I261" s="11">
        <v>3</v>
      </c>
      <c r="J261" s="43">
        <f>ROUND(E261*F261*G261*H261*I261,0)</f>
        <v>0</v>
      </c>
      <c r="K261" s="11">
        <v>1</v>
      </c>
      <c r="L261" s="11">
        <v>10</v>
      </c>
      <c r="M261" s="42">
        <v>13</v>
      </c>
      <c r="N261" s="11">
        <v>3</v>
      </c>
      <c r="O261" s="43">
        <f>ROUND(K261*L261*M261*N261,0)</f>
        <v>390</v>
      </c>
    </row>
    <row r="262" spans="1:15" ht="12.75">
      <c r="A262" t="s">
        <v>93</v>
      </c>
      <c r="B262" t="s">
        <v>95</v>
      </c>
      <c r="D262" t="s">
        <v>50</v>
      </c>
      <c r="E262" s="11">
        <v>6</v>
      </c>
      <c r="F262" s="11">
        <v>1</v>
      </c>
      <c r="G262" s="11">
        <v>10</v>
      </c>
      <c r="H262" s="42"/>
      <c r="I262" s="11">
        <v>2</v>
      </c>
      <c r="J262" s="43">
        <f>ROUND(E262*F262*G262*H262*I262,0)</f>
        <v>0</v>
      </c>
      <c r="K262" s="11">
        <v>1</v>
      </c>
      <c r="L262" s="11">
        <v>10</v>
      </c>
      <c r="M262" s="42">
        <v>13</v>
      </c>
      <c r="N262" s="11">
        <v>2</v>
      </c>
      <c r="O262" s="43">
        <f>ROUND(K262*L262*M262*N262,0)</f>
        <v>260</v>
      </c>
    </row>
    <row r="263" spans="5:15" ht="12.75">
      <c r="E263" s="11"/>
      <c r="F263" s="11"/>
      <c r="G263" s="11"/>
      <c r="H263" s="42"/>
      <c r="I263" s="11"/>
      <c r="J263" s="43"/>
      <c r="K263" s="11"/>
      <c r="L263" s="11"/>
      <c r="M263" s="42"/>
      <c r="N263" s="11"/>
      <c r="O263" s="43"/>
    </row>
    <row r="264" spans="1:15" ht="12.75">
      <c r="A264" t="s">
        <v>96</v>
      </c>
      <c r="D264" t="s">
        <v>50</v>
      </c>
      <c r="E264" s="11">
        <v>10</v>
      </c>
      <c r="F264" s="11">
        <v>12</v>
      </c>
      <c r="G264" s="11">
        <v>10</v>
      </c>
      <c r="H264" s="42">
        <v>6.1</v>
      </c>
      <c r="I264" s="11">
        <v>1</v>
      </c>
      <c r="J264" s="43">
        <f>ROUND(E264*F264*G264*H264*I264,0)</f>
        <v>7320</v>
      </c>
      <c r="K264" s="11">
        <v>12</v>
      </c>
      <c r="L264" s="11">
        <v>10</v>
      </c>
      <c r="M264" s="42">
        <v>27.5</v>
      </c>
      <c r="N264" s="11">
        <v>1</v>
      </c>
      <c r="O264" s="43">
        <f>ROUND(K264*L264*M264*N264,0)</f>
        <v>3300</v>
      </c>
    </row>
    <row r="265" spans="4:15" ht="12.75">
      <c r="D265" t="s">
        <v>50</v>
      </c>
      <c r="E265" s="11">
        <v>10</v>
      </c>
      <c r="F265" s="11">
        <v>12</v>
      </c>
      <c r="G265" s="11">
        <v>10</v>
      </c>
      <c r="H265" s="42">
        <v>6.1</v>
      </c>
      <c r="I265" s="11">
        <v>1</v>
      </c>
      <c r="J265" s="43">
        <f>ROUND(E265*F265*G265*H265*I265,0)</f>
        <v>7320</v>
      </c>
      <c r="K265" s="11">
        <v>12</v>
      </c>
      <c r="L265" s="11">
        <v>10</v>
      </c>
      <c r="M265" s="42">
        <v>13</v>
      </c>
      <c r="N265" s="11">
        <v>1</v>
      </c>
      <c r="O265" s="43">
        <f>ROUND(K265*L265*M265*N265,0)</f>
        <v>1560</v>
      </c>
    </row>
    <row r="266" spans="5:15" ht="12.75">
      <c r="E266" s="11"/>
      <c r="F266" s="11"/>
      <c r="G266" s="11"/>
      <c r="H266" s="42"/>
      <c r="J266" s="43"/>
      <c r="K266" s="11"/>
      <c r="L266" s="11"/>
      <c r="M266" s="42"/>
      <c r="N266" s="11"/>
      <c r="O266" s="14"/>
    </row>
    <row r="267" spans="1:15" ht="12.75">
      <c r="A267" t="s">
        <v>97</v>
      </c>
      <c r="B267" t="s">
        <v>98</v>
      </c>
      <c r="D267" t="s">
        <v>50</v>
      </c>
      <c r="E267" s="11"/>
      <c r="F267" s="11"/>
      <c r="G267" s="11"/>
      <c r="H267" s="42"/>
      <c r="J267" s="43"/>
      <c r="K267" s="11">
        <f>6.5*5</f>
        <v>32.5</v>
      </c>
      <c r="L267" s="11">
        <v>10</v>
      </c>
      <c r="M267" s="42">
        <v>17</v>
      </c>
      <c r="N267" s="11">
        <v>1</v>
      </c>
      <c r="O267" s="43">
        <f>ROUND(K267*L267*M267*N267,0)</f>
        <v>5525</v>
      </c>
    </row>
    <row r="268" spans="1:15" ht="12.75">
      <c r="A268" t="s">
        <v>97</v>
      </c>
      <c r="B268" t="s">
        <v>99</v>
      </c>
      <c r="D268" t="s">
        <v>50</v>
      </c>
      <c r="E268" s="11"/>
      <c r="F268" s="11"/>
      <c r="G268" s="11"/>
      <c r="H268" s="42"/>
      <c r="J268" s="43"/>
      <c r="K268" s="11">
        <f>3*5</f>
        <v>15</v>
      </c>
      <c r="L268" s="11">
        <v>10</v>
      </c>
      <c r="M268" s="42">
        <v>17</v>
      </c>
      <c r="N268" s="11">
        <v>1</v>
      </c>
      <c r="O268" s="43">
        <f>ROUND(K268*L268*M268*N268,0)</f>
        <v>2550</v>
      </c>
    </row>
    <row r="269" spans="1:15" ht="12.75">
      <c r="A269" t="s">
        <v>100</v>
      </c>
      <c r="B269" t="s">
        <v>101</v>
      </c>
      <c r="D269" t="s">
        <v>50</v>
      </c>
      <c r="E269" s="11"/>
      <c r="F269" s="11"/>
      <c r="G269" s="11"/>
      <c r="H269" s="42"/>
      <c r="J269" s="43"/>
      <c r="K269" s="11">
        <f>4*2</f>
        <v>8</v>
      </c>
      <c r="L269" s="11">
        <v>10</v>
      </c>
      <c r="M269" s="42">
        <v>17</v>
      </c>
      <c r="N269" s="11">
        <v>1</v>
      </c>
      <c r="O269" s="43">
        <f>ROUND(K269*L269*M269*N269,0)</f>
        <v>1360</v>
      </c>
    </row>
    <row r="270" spans="1:15" ht="12.75">
      <c r="A270" t="s">
        <v>105</v>
      </c>
      <c r="B270" t="s">
        <v>99</v>
      </c>
      <c r="D270" t="s">
        <v>50</v>
      </c>
      <c r="E270" s="11"/>
      <c r="F270" s="11"/>
      <c r="G270" s="11"/>
      <c r="H270" s="42"/>
      <c r="J270" s="43"/>
      <c r="K270" s="11">
        <f>3*5</f>
        <v>15</v>
      </c>
      <c r="L270" s="11">
        <v>10</v>
      </c>
      <c r="M270" s="42">
        <v>11</v>
      </c>
      <c r="N270" s="11">
        <v>1</v>
      </c>
      <c r="O270" s="43">
        <f>ROUND(K270*L270*M270*N270,0)</f>
        <v>1650</v>
      </c>
    </row>
    <row r="271" spans="1:15" ht="12.75">
      <c r="A271" t="s">
        <v>106</v>
      </c>
      <c r="B271" t="s">
        <v>101</v>
      </c>
      <c r="D271" t="s">
        <v>50</v>
      </c>
      <c r="E271" s="11"/>
      <c r="F271" s="11"/>
      <c r="G271" s="11"/>
      <c r="H271" s="42"/>
      <c r="J271" s="43"/>
      <c r="K271" s="11">
        <f>4*2</f>
        <v>8</v>
      </c>
      <c r="L271" s="11">
        <v>10</v>
      </c>
      <c r="M271" s="42">
        <v>11</v>
      </c>
      <c r="N271" s="11">
        <v>1</v>
      </c>
      <c r="O271" s="43">
        <f>ROUND(K271*L271*M271*N271,0)</f>
        <v>880</v>
      </c>
    </row>
    <row r="272" spans="5:15" ht="12.75">
      <c r="E272" s="11"/>
      <c r="F272" s="11"/>
      <c r="G272" s="11"/>
      <c r="H272" s="42"/>
      <c r="J272" s="43"/>
      <c r="K272" s="11"/>
      <c r="L272" s="11"/>
      <c r="M272" s="42"/>
      <c r="N272" s="11"/>
      <c r="O272" s="43"/>
    </row>
    <row r="273" spans="5:15" ht="12.75">
      <c r="E273" s="11"/>
      <c r="F273" s="11"/>
      <c r="G273" s="11"/>
      <c r="H273" s="42"/>
      <c r="J273" s="43"/>
      <c r="K273" s="11"/>
      <c r="L273" s="11"/>
      <c r="M273" s="42"/>
      <c r="N273" s="11"/>
      <c r="O273" s="43"/>
    </row>
    <row r="274" spans="5:15" ht="12.75">
      <c r="E274" s="11"/>
      <c r="F274" s="11"/>
      <c r="G274" s="11"/>
      <c r="H274" s="42"/>
      <c r="J274" s="43"/>
      <c r="K274" s="11"/>
      <c r="L274" s="11"/>
      <c r="M274" s="42"/>
      <c r="N274" s="11"/>
      <c r="O274" s="43"/>
    </row>
    <row r="275" spans="6:16" ht="12.75">
      <c r="F275" s="11"/>
      <c r="G275" s="11"/>
      <c r="H275" s="42"/>
      <c r="M275" s="42"/>
      <c r="P275" s="13"/>
    </row>
    <row r="276" spans="6:16" ht="12.75">
      <c r="F276" s="11"/>
      <c r="G276" s="11"/>
      <c r="I276" s="9" t="s">
        <v>102</v>
      </c>
      <c r="J276" s="44">
        <f>SUM(J242:J275)</f>
        <v>79828</v>
      </c>
      <c r="K276" s="9"/>
      <c r="L276" s="9"/>
      <c r="M276" s="45"/>
      <c r="N276" s="9"/>
      <c r="O276" s="44">
        <f>SUM(O242:O275)</f>
        <v>35950</v>
      </c>
      <c r="P276" s="46"/>
    </row>
    <row r="277" spans="6:16" ht="12.75">
      <c r="F277" s="11"/>
      <c r="G277" s="11"/>
      <c r="I277" s="9"/>
      <c r="J277" s="44"/>
      <c r="K277" s="9"/>
      <c r="L277" s="9"/>
      <c r="M277" s="45"/>
      <c r="N277" s="9"/>
      <c r="O277" s="44"/>
      <c r="P277" s="46"/>
    </row>
    <row r="278" spans="6:16" ht="12.75">
      <c r="F278" s="11"/>
      <c r="G278" s="11"/>
      <c r="I278" s="9"/>
      <c r="J278" s="44"/>
      <c r="K278" s="9"/>
      <c r="L278" s="9"/>
      <c r="M278" s="45"/>
      <c r="N278" s="3" t="s">
        <v>103</v>
      </c>
      <c r="O278" s="44">
        <f>O276*1.105</f>
        <v>39724.75</v>
      </c>
      <c r="P278" s="46"/>
    </row>
    <row r="279" spans="6:16" ht="13.5" thickBot="1">
      <c r="F279" s="11"/>
      <c r="G279" s="11"/>
      <c r="I279" s="9"/>
      <c r="J279" s="44"/>
      <c r="K279" s="9"/>
      <c r="L279" s="9"/>
      <c r="M279" s="45"/>
      <c r="N279" s="3"/>
      <c r="O279" s="44"/>
      <c r="P279" s="46"/>
    </row>
    <row r="280" spans="1:16" ht="13.5" thickBot="1">
      <c r="A280" s="19"/>
      <c r="B280" s="20"/>
      <c r="C280" s="20"/>
      <c r="D280" s="21" t="s">
        <v>52</v>
      </c>
      <c r="E280" s="21" t="s">
        <v>52</v>
      </c>
      <c r="F280" s="21" t="s">
        <v>52</v>
      </c>
      <c r="G280" s="21" t="s">
        <v>52</v>
      </c>
      <c r="H280" s="21" t="s">
        <v>53</v>
      </c>
      <c r="I280" s="21" t="s">
        <v>54</v>
      </c>
      <c r="J280" s="22"/>
      <c r="K280" s="23" t="s">
        <v>55</v>
      </c>
      <c r="L280" s="24"/>
      <c r="M280" s="24"/>
      <c r="N280" s="25"/>
      <c r="O280" s="26"/>
      <c r="P280" s="27"/>
    </row>
    <row r="281" spans="1:16" ht="39" thickBot="1">
      <c r="A281" s="47" t="s">
        <v>56</v>
      </c>
      <c r="B281" s="48" t="s">
        <v>57</v>
      </c>
      <c r="C281" s="49" t="s">
        <v>58</v>
      </c>
      <c r="D281" s="49" t="s">
        <v>59</v>
      </c>
      <c r="E281" s="48" t="s">
        <v>60</v>
      </c>
      <c r="F281" s="49" t="s">
        <v>61</v>
      </c>
      <c r="G281" s="48" t="s">
        <v>62</v>
      </c>
      <c r="H281" s="50" t="s">
        <v>63</v>
      </c>
      <c r="I281" s="50" t="s">
        <v>64</v>
      </c>
      <c r="J281" s="51" t="s">
        <v>65</v>
      </c>
      <c r="K281" s="52" t="s">
        <v>66</v>
      </c>
      <c r="L281" s="53" t="s">
        <v>67</v>
      </c>
      <c r="M281" s="53" t="s">
        <v>68</v>
      </c>
      <c r="N281" s="54" t="s">
        <v>108</v>
      </c>
      <c r="O281" s="55" t="s">
        <v>70</v>
      </c>
      <c r="P281" s="56" t="s">
        <v>71</v>
      </c>
    </row>
    <row r="282" ht="12.75">
      <c r="A282" s="9" t="s">
        <v>109</v>
      </c>
    </row>
    <row r="283" spans="1:15" ht="12.75">
      <c r="A283" t="s">
        <v>73</v>
      </c>
      <c r="B283" t="s">
        <v>110</v>
      </c>
      <c r="D283" s="11">
        <v>5</v>
      </c>
      <c r="E283" s="11">
        <v>5</v>
      </c>
      <c r="F283" s="11">
        <v>0.5</v>
      </c>
      <c r="G283" s="11">
        <v>9</v>
      </c>
      <c r="H283" s="42">
        <v>9.5</v>
      </c>
      <c r="I283" s="11">
        <v>3</v>
      </c>
      <c r="J283" s="43">
        <f>ROUND(D283*E283*F283*G283*H283*I283,0)</f>
        <v>3206</v>
      </c>
      <c r="K283" s="11">
        <v>0.5</v>
      </c>
      <c r="L283" s="11">
        <v>9</v>
      </c>
      <c r="M283" s="42">
        <v>13</v>
      </c>
      <c r="N283" s="11">
        <f>SUM(D283*I283)</f>
        <v>15</v>
      </c>
      <c r="O283" s="43">
        <f>ROUND(K283*L283*M283*N283,0)</f>
        <v>878</v>
      </c>
    </row>
    <row r="284" spans="1:15" ht="12.75">
      <c r="A284" t="s">
        <v>111</v>
      </c>
      <c r="B284" t="s">
        <v>110</v>
      </c>
      <c r="D284" s="11">
        <v>1</v>
      </c>
      <c r="E284" s="11">
        <v>5</v>
      </c>
      <c r="F284" s="11">
        <v>0.5</v>
      </c>
      <c r="G284" s="11">
        <v>9</v>
      </c>
      <c r="H284" s="42">
        <v>9.5</v>
      </c>
      <c r="I284" s="11">
        <v>3</v>
      </c>
      <c r="J284" s="43">
        <f>ROUND(D284*E284*F284*G284*H284*I284,0)</f>
        <v>641</v>
      </c>
      <c r="K284" s="11">
        <v>0.5</v>
      </c>
      <c r="L284" s="11">
        <v>9</v>
      </c>
      <c r="M284" s="42">
        <v>13</v>
      </c>
      <c r="N284" s="11">
        <f aca="true" t="shared" si="2" ref="N284:N300">SUM(D284*I284)</f>
        <v>3</v>
      </c>
      <c r="O284" s="43">
        <f>ROUND(K284*L284*M284*N284,0)</f>
        <v>176</v>
      </c>
    </row>
    <row r="285" spans="1:15" ht="12.75">
      <c r="A285" t="s">
        <v>73</v>
      </c>
      <c r="B285" t="s">
        <v>112</v>
      </c>
      <c r="D285" s="11">
        <v>5</v>
      </c>
      <c r="E285" s="11">
        <v>4</v>
      </c>
      <c r="F285" s="11">
        <v>0.5</v>
      </c>
      <c r="G285" s="11">
        <v>9</v>
      </c>
      <c r="H285" s="42">
        <v>9.5</v>
      </c>
      <c r="I285" s="11">
        <v>10</v>
      </c>
      <c r="J285" s="43">
        <f>ROUND(D285*E285*F285*G285*H285*I285,0)</f>
        <v>8550</v>
      </c>
      <c r="K285" s="11">
        <v>0.5</v>
      </c>
      <c r="L285" s="11">
        <v>9</v>
      </c>
      <c r="M285" s="42">
        <v>13</v>
      </c>
      <c r="N285" s="11">
        <f t="shared" si="2"/>
        <v>50</v>
      </c>
      <c r="O285" s="43">
        <f>ROUND(K285*L285*M285*N285,0)</f>
        <v>2925</v>
      </c>
    </row>
    <row r="286" spans="1:15" ht="12.75">
      <c r="A286" t="s">
        <v>111</v>
      </c>
      <c r="B286" t="s">
        <v>112</v>
      </c>
      <c r="D286" s="11">
        <v>1</v>
      </c>
      <c r="E286" s="11">
        <v>4</v>
      </c>
      <c r="F286" s="11">
        <v>0.5</v>
      </c>
      <c r="G286" s="11">
        <v>9</v>
      </c>
      <c r="H286" s="42">
        <v>9.5</v>
      </c>
      <c r="I286" s="11">
        <v>3</v>
      </c>
      <c r="J286" s="43">
        <f>ROUND(D284*E284*F284*G284*H284*I286,0)</f>
        <v>641</v>
      </c>
      <c r="K286" s="11">
        <v>0.5</v>
      </c>
      <c r="L286" s="11">
        <v>9</v>
      </c>
      <c r="M286" s="42">
        <v>13</v>
      </c>
      <c r="N286" s="11">
        <f t="shared" si="2"/>
        <v>3</v>
      </c>
      <c r="O286" s="43">
        <f>ROUND(K286*L286*M286*N286,0)</f>
        <v>176</v>
      </c>
    </row>
    <row r="287" spans="7:14" ht="12.75">
      <c r="G287" s="11"/>
      <c r="I287" s="57"/>
      <c r="J287" s="43"/>
      <c r="K287" s="11"/>
      <c r="L287" s="11"/>
      <c r="N287" s="11"/>
    </row>
    <row r="288" spans="1:15" ht="12.75">
      <c r="A288" t="s">
        <v>77</v>
      </c>
      <c r="B288" t="s">
        <v>78</v>
      </c>
      <c r="D288" s="11">
        <v>5</v>
      </c>
      <c r="E288" s="11">
        <v>2</v>
      </c>
      <c r="F288" s="11">
        <v>0.5</v>
      </c>
      <c r="G288" s="11">
        <v>9</v>
      </c>
      <c r="H288" s="42">
        <v>16.9</v>
      </c>
      <c r="I288" s="57">
        <v>8</v>
      </c>
      <c r="J288" s="43">
        <f>ROUND(D288*E288*F288*G288*H288*I288,0)</f>
        <v>6084</v>
      </c>
      <c r="K288" s="11">
        <v>0.5</v>
      </c>
      <c r="L288" s="11">
        <v>9</v>
      </c>
      <c r="M288" s="42">
        <v>13</v>
      </c>
      <c r="N288" s="11">
        <f t="shared" si="2"/>
        <v>40</v>
      </c>
      <c r="O288" s="43">
        <f>ROUND(K288*L288*M288*N288,0)</f>
        <v>2340</v>
      </c>
    </row>
    <row r="289" spans="1:15" ht="12.75">
      <c r="A289" t="s">
        <v>113</v>
      </c>
      <c r="B289" t="s">
        <v>80</v>
      </c>
      <c r="D289" s="11">
        <v>1</v>
      </c>
      <c r="E289" s="11">
        <v>2</v>
      </c>
      <c r="F289" s="11">
        <v>0.5</v>
      </c>
      <c r="G289" s="11">
        <v>9</v>
      </c>
      <c r="H289" s="42">
        <v>16.9</v>
      </c>
      <c r="I289" s="57">
        <v>8</v>
      </c>
      <c r="J289" s="43">
        <f>ROUND(D289*E289*F289*G289*H289*I289,0)</f>
        <v>1217</v>
      </c>
      <c r="K289" s="11">
        <v>0.5</v>
      </c>
      <c r="L289" s="11">
        <v>9</v>
      </c>
      <c r="M289" s="42">
        <v>13</v>
      </c>
      <c r="N289" s="11">
        <f t="shared" si="2"/>
        <v>8</v>
      </c>
      <c r="O289" s="43">
        <f>ROUND(K289*L289*M289*N289,0)</f>
        <v>468</v>
      </c>
    </row>
    <row r="290" spans="4:14" ht="12.75">
      <c r="D290" s="11"/>
      <c r="E290" s="11"/>
      <c r="F290" s="11"/>
      <c r="G290" s="11"/>
      <c r="K290" s="11"/>
      <c r="L290" s="11"/>
      <c r="N290" s="11"/>
    </row>
    <row r="291" spans="1:15" ht="12.75">
      <c r="A291" t="s">
        <v>81</v>
      </c>
      <c r="B291" t="s">
        <v>114</v>
      </c>
      <c r="D291" s="11">
        <v>5</v>
      </c>
      <c r="E291" s="11">
        <v>6</v>
      </c>
      <c r="F291" s="11">
        <v>0.5</v>
      </c>
      <c r="G291" s="11">
        <v>9</v>
      </c>
      <c r="H291" s="42">
        <v>6.1</v>
      </c>
      <c r="I291" s="57">
        <v>25</v>
      </c>
      <c r="J291" s="43">
        <f>ROUND(D291*E291*F291*G291*H291*I291,0)</f>
        <v>20588</v>
      </c>
      <c r="K291" s="11">
        <v>0.5</v>
      </c>
      <c r="L291" s="11">
        <v>9</v>
      </c>
      <c r="M291" s="42">
        <v>13</v>
      </c>
      <c r="N291" s="11">
        <f t="shared" si="2"/>
        <v>125</v>
      </c>
      <c r="O291" s="43">
        <f>ROUND(K291*L291*M291*N291,0)</f>
        <v>7313</v>
      </c>
    </row>
    <row r="292" spans="1:15" ht="12.75">
      <c r="A292" t="s">
        <v>115</v>
      </c>
      <c r="B292" t="s">
        <v>114</v>
      </c>
      <c r="D292" s="11">
        <v>1</v>
      </c>
      <c r="E292" s="11">
        <v>6</v>
      </c>
      <c r="F292" s="11">
        <v>0.5</v>
      </c>
      <c r="G292" s="11">
        <v>9</v>
      </c>
      <c r="H292" s="42">
        <v>6.1</v>
      </c>
      <c r="I292" s="57">
        <v>14</v>
      </c>
      <c r="J292" s="43">
        <f>ROUND(D292*E292*F292*G292*H292*I292,0)</f>
        <v>2306</v>
      </c>
      <c r="K292" s="11">
        <v>0.5</v>
      </c>
      <c r="L292" s="11">
        <v>9</v>
      </c>
      <c r="M292" s="42">
        <v>13</v>
      </c>
      <c r="N292" s="11">
        <f t="shared" si="2"/>
        <v>14</v>
      </c>
      <c r="O292" s="43">
        <f>ROUND(K292*L292*M292*N292,0)</f>
        <v>819</v>
      </c>
    </row>
    <row r="293" spans="1:15" ht="12.75">
      <c r="A293" t="s">
        <v>84</v>
      </c>
      <c r="B293" t="s">
        <v>85</v>
      </c>
      <c r="D293" s="11">
        <v>5</v>
      </c>
      <c r="E293" s="11">
        <v>6</v>
      </c>
      <c r="F293" s="11">
        <v>1</v>
      </c>
      <c r="G293" s="11">
        <v>9</v>
      </c>
      <c r="H293" s="42">
        <v>6.1</v>
      </c>
      <c r="I293" s="57">
        <v>22</v>
      </c>
      <c r="J293" s="43">
        <f>ROUND(D293*E293*F293*G293*H293*I293,0)</f>
        <v>36234</v>
      </c>
      <c r="K293" s="11">
        <v>0.75</v>
      </c>
      <c r="L293" s="11">
        <v>9</v>
      </c>
      <c r="M293" s="42">
        <v>13</v>
      </c>
      <c r="N293" s="11">
        <f t="shared" si="2"/>
        <v>110</v>
      </c>
      <c r="O293" s="43">
        <f>ROUND(K293*L293*M293*N293,0)</f>
        <v>9653</v>
      </c>
    </row>
    <row r="294" spans="1:15" ht="12.75">
      <c r="A294" t="s">
        <v>116</v>
      </c>
      <c r="B294" t="s">
        <v>85</v>
      </c>
      <c r="D294" s="11">
        <v>1</v>
      </c>
      <c r="E294" s="11">
        <v>6</v>
      </c>
      <c r="F294" s="11">
        <v>1</v>
      </c>
      <c r="G294" s="11">
        <v>9</v>
      </c>
      <c r="H294" s="42">
        <v>6.1</v>
      </c>
      <c r="I294" s="57">
        <v>10</v>
      </c>
      <c r="J294" s="43">
        <f>ROUND(D294*E294*F294*G294*H294*I294,0)</f>
        <v>3294</v>
      </c>
      <c r="K294" s="11">
        <v>0.75</v>
      </c>
      <c r="L294" s="11">
        <v>9</v>
      </c>
      <c r="M294" s="42">
        <v>13</v>
      </c>
      <c r="N294" s="11">
        <f t="shared" si="2"/>
        <v>10</v>
      </c>
      <c r="O294" s="43">
        <f>ROUND(K294*L294*M294*N294,0)</f>
        <v>878</v>
      </c>
    </row>
    <row r="295" spans="4:14" ht="12.75">
      <c r="D295" s="11"/>
      <c r="E295" s="11"/>
      <c r="F295" s="11"/>
      <c r="K295" s="11"/>
      <c r="N295" s="11"/>
    </row>
    <row r="296" spans="1:15" ht="12.75">
      <c r="A296" t="s">
        <v>87</v>
      </c>
      <c r="B296" t="s">
        <v>88</v>
      </c>
      <c r="D296" s="11">
        <v>5</v>
      </c>
      <c r="E296" s="11">
        <v>6</v>
      </c>
      <c r="F296" s="11">
        <v>1</v>
      </c>
      <c r="G296" s="11">
        <v>9</v>
      </c>
      <c r="H296" s="42">
        <v>8</v>
      </c>
      <c r="I296" s="57">
        <v>6</v>
      </c>
      <c r="J296" s="43">
        <f>ROUND(D296*E296*F296*G296*H296*I296,0)</f>
        <v>12960</v>
      </c>
      <c r="K296" s="11">
        <v>1</v>
      </c>
      <c r="L296" s="11">
        <v>9</v>
      </c>
      <c r="M296" s="42">
        <v>15</v>
      </c>
      <c r="N296" s="11">
        <f t="shared" si="2"/>
        <v>30</v>
      </c>
      <c r="O296" s="43">
        <f>ROUND(K296*L296*M296*N296,0)</f>
        <v>4050</v>
      </c>
    </row>
    <row r="297" spans="1:15" ht="12.75">
      <c r="A297" t="s">
        <v>87</v>
      </c>
      <c r="B297" t="s">
        <v>89</v>
      </c>
      <c r="D297" s="11">
        <v>2</v>
      </c>
      <c r="E297" s="11">
        <v>12</v>
      </c>
      <c r="F297" s="11">
        <v>1</v>
      </c>
      <c r="G297" s="11">
        <v>9</v>
      </c>
      <c r="H297" s="42">
        <v>10</v>
      </c>
      <c r="I297" s="57">
        <v>2</v>
      </c>
      <c r="J297" s="43">
        <f>ROUND(D297*E297*F297*G297*H297*I297,0)</f>
        <v>4320</v>
      </c>
      <c r="K297" s="11">
        <v>2</v>
      </c>
      <c r="L297" s="11">
        <v>9</v>
      </c>
      <c r="M297" s="42">
        <v>15</v>
      </c>
      <c r="N297" s="11">
        <f t="shared" si="2"/>
        <v>4</v>
      </c>
      <c r="O297" s="43">
        <f>ROUND(K297*L297*M297*N297,0)</f>
        <v>1080</v>
      </c>
    </row>
    <row r="298" spans="1:15" ht="12.75">
      <c r="A298" t="s">
        <v>87</v>
      </c>
      <c r="B298" t="s">
        <v>90</v>
      </c>
      <c r="D298" s="11">
        <v>2</v>
      </c>
      <c r="E298" s="11">
        <v>12</v>
      </c>
      <c r="F298" s="11">
        <v>1</v>
      </c>
      <c r="G298" s="11">
        <v>9</v>
      </c>
      <c r="H298" s="42">
        <v>10</v>
      </c>
      <c r="I298" s="57">
        <v>2</v>
      </c>
      <c r="J298" s="43">
        <f>ROUND(D298*E298*F298*G298*H298*I298,0)</f>
        <v>4320</v>
      </c>
      <c r="K298" s="11">
        <v>2</v>
      </c>
      <c r="L298" s="11">
        <v>9</v>
      </c>
      <c r="M298" s="42">
        <v>15</v>
      </c>
      <c r="N298" s="11">
        <f t="shared" si="2"/>
        <v>4</v>
      </c>
      <c r="O298" s="43">
        <f>ROUND(K298*L298*M298*N298,0)</f>
        <v>1080</v>
      </c>
    </row>
    <row r="299" spans="1:15" ht="12.75">
      <c r="A299" t="s">
        <v>87</v>
      </c>
      <c r="B299" t="s">
        <v>91</v>
      </c>
      <c r="D299" s="11">
        <v>1</v>
      </c>
      <c r="E299" s="11">
        <v>12</v>
      </c>
      <c r="F299" s="11">
        <v>4</v>
      </c>
      <c r="G299" s="11">
        <v>9</v>
      </c>
      <c r="H299" s="42">
        <v>5.63</v>
      </c>
      <c r="I299" s="57">
        <v>1</v>
      </c>
      <c r="J299" s="43">
        <f>ROUND(D299*E299*F299*G299*H299*I299,0)</f>
        <v>2432</v>
      </c>
      <c r="K299" s="11">
        <v>5</v>
      </c>
      <c r="L299" s="11">
        <v>9</v>
      </c>
      <c r="M299" s="42">
        <v>35</v>
      </c>
      <c r="N299" s="11">
        <f t="shared" si="2"/>
        <v>1</v>
      </c>
      <c r="O299" s="43">
        <f>ROUND(K299*L299*M299*N299,0)</f>
        <v>1575</v>
      </c>
    </row>
    <row r="300" spans="1:15" ht="12.75">
      <c r="A300" t="s">
        <v>87</v>
      </c>
      <c r="B300" t="s">
        <v>92</v>
      </c>
      <c r="D300" s="11">
        <v>1</v>
      </c>
      <c r="E300" s="11">
        <v>12</v>
      </c>
      <c r="F300" s="11">
        <v>4</v>
      </c>
      <c r="G300" s="11">
        <v>9</v>
      </c>
      <c r="H300" s="42">
        <v>7.5</v>
      </c>
      <c r="I300" s="57">
        <v>1</v>
      </c>
      <c r="J300" s="43">
        <f>ROUND(D300*E300*F300*G300*H300*I300,0)</f>
        <v>3240</v>
      </c>
      <c r="K300" s="11">
        <v>5</v>
      </c>
      <c r="L300" s="11">
        <v>9</v>
      </c>
      <c r="M300" s="42">
        <v>35</v>
      </c>
      <c r="N300" s="11">
        <f t="shared" si="2"/>
        <v>1</v>
      </c>
      <c r="O300" s="43">
        <f>ROUND(K300*L300*M300*N300,0)</f>
        <v>1575</v>
      </c>
    </row>
    <row r="301" spans="4:12" ht="12.75">
      <c r="D301" s="11"/>
      <c r="E301" s="11"/>
      <c r="F301" s="11"/>
      <c r="G301" s="11"/>
      <c r="K301" s="11"/>
      <c r="L301" s="11"/>
    </row>
    <row r="302" spans="1:12" ht="12.75">
      <c r="A302" t="s">
        <v>93</v>
      </c>
      <c r="B302" t="s">
        <v>94</v>
      </c>
      <c r="D302" s="11"/>
      <c r="E302" s="11"/>
      <c r="F302" s="11"/>
      <c r="G302" s="11"/>
      <c r="K302" s="11"/>
      <c r="L302" s="11"/>
    </row>
    <row r="303" spans="1:12" ht="12.75">
      <c r="A303" t="s">
        <v>93</v>
      </c>
      <c r="B303" t="s">
        <v>95</v>
      </c>
      <c r="D303" s="11"/>
      <c r="E303" s="11"/>
      <c r="F303" s="11"/>
      <c r="G303" s="11"/>
      <c r="K303" s="11"/>
      <c r="L303" s="11"/>
    </row>
    <row r="304" spans="4:7" ht="12.75">
      <c r="D304" s="11"/>
      <c r="E304" s="11"/>
      <c r="F304" s="11"/>
      <c r="G304" s="11"/>
    </row>
    <row r="305" spans="1:15" ht="12.75">
      <c r="A305" t="s">
        <v>97</v>
      </c>
      <c r="D305" s="11"/>
      <c r="E305" s="11"/>
      <c r="F305" s="11"/>
      <c r="G305" s="11"/>
      <c r="K305" s="11">
        <v>20</v>
      </c>
      <c r="L305" s="11">
        <v>10</v>
      </c>
      <c r="M305" s="58">
        <v>17</v>
      </c>
      <c r="N305" s="11">
        <v>1</v>
      </c>
      <c r="O305" s="43">
        <f>ROUND(K305*L305*M305*N305,0)</f>
        <v>3400</v>
      </c>
    </row>
    <row r="306" spans="1:15" ht="12.75">
      <c r="A306" t="s">
        <v>97</v>
      </c>
      <c r="D306" s="11"/>
      <c r="E306" s="11"/>
      <c r="F306" s="11"/>
      <c r="G306" s="11"/>
      <c r="K306" s="11">
        <v>20</v>
      </c>
      <c r="L306" s="11">
        <v>10</v>
      </c>
      <c r="M306" s="58">
        <v>17</v>
      </c>
      <c r="N306" s="11">
        <v>1</v>
      </c>
      <c r="O306" s="43">
        <f>ROUND(K306*L306*M306*N306,0)</f>
        <v>3400</v>
      </c>
    </row>
    <row r="307" spans="1:15" ht="12.75">
      <c r="A307" t="s">
        <v>117</v>
      </c>
      <c r="D307" s="11"/>
      <c r="E307" s="11"/>
      <c r="F307" s="11"/>
      <c r="G307" s="11"/>
      <c r="K307" s="11">
        <v>4</v>
      </c>
      <c r="L307" s="11">
        <v>10</v>
      </c>
      <c r="M307" s="58">
        <v>17</v>
      </c>
      <c r="N307" s="11">
        <v>1</v>
      </c>
      <c r="O307" s="43">
        <f>ROUND(K307*L307*M307*N307,0)</f>
        <v>680</v>
      </c>
    </row>
    <row r="308" spans="1:15" ht="12.75">
      <c r="A308" t="s">
        <v>105</v>
      </c>
      <c r="D308" s="11"/>
      <c r="E308" s="11"/>
      <c r="F308" s="11"/>
      <c r="G308" s="11"/>
      <c r="K308" s="11">
        <v>28</v>
      </c>
      <c r="L308" s="11">
        <v>10</v>
      </c>
      <c r="M308" s="58">
        <v>11</v>
      </c>
      <c r="N308" s="11">
        <v>1</v>
      </c>
      <c r="O308" s="43">
        <f>ROUND(K308*L308*M308*N308,0)</f>
        <v>3080</v>
      </c>
    </row>
    <row r="309" spans="1:15" ht="12.75">
      <c r="A309" t="s">
        <v>118</v>
      </c>
      <c r="D309" s="11"/>
      <c r="E309" s="11"/>
      <c r="F309" s="11"/>
      <c r="G309" s="11"/>
      <c r="K309" s="11">
        <v>4</v>
      </c>
      <c r="L309" s="11">
        <v>10</v>
      </c>
      <c r="M309" s="58">
        <v>11</v>
      </c>
      <c r="N309" s="11">
        <v>1</v>
      </c>
      <c r="O309" s="43">
        <f>ROUND(K309*L309*M309*N309,0)</f>
        <v>440</v>
      </c>
    </row>
    <row r="310" spans="4:7" ht="12.75">
      <c r="D310" s="11"/>
      <c r="E310" s="11"/>
      <c r="F310" s="11"/>
      <c r="G310" s="11"/>
    </row>
    <row r="311" spans="9:15" ht="12.75">
      <c r="I311" s="9" t="s">
        <v>102</v>
      </c>
      <c r="J311" s="44">
        <f>SUM(J283:J304)</f>
        <v>110033</v>
      </c>
      <c r="O311" s="44">
        <f>SUM(O283:O310)</f>
        <v>45986</v>
      </c>
    </row>
    <row r="312" spans="4:16" ht="12.75">
      <c r="D312">
        <f>1360/2100</f>
        <v>0.6476190476190476</v>
      </c>
      <c r="N312" s="3" t="s">
        <v>103</v>
      </c>
      <c r="O312" s="44">
        <f>O311*1.105</f>
        <v>50814.53</v>
      </c>
      <c r="P312" s="46"/>
    </row>
    <row r="315" spans="9:15" ht="12.75">
      <c r="I315" s="11" t="s">
        <v>21</v>
      </c>
      <c r="J315" s="43">
        <f>SUM(J311+J276+J236+J196)</f>
        <v>316533</v>
      </c>
      <c r="N315" t="s">
        <v>21</v>
      </c>
      <c r="O315" s="43">
        <f>SUM(O312+O278+O237+O197)</f>
        <v>167999.78</v>
      </c>
    </row>
    <row r="318" ht="13.5" thickBot="1">
      <c r="A318" s="9" t="s">
        <v>160</v>
      </c>
    </row>
    <row r="319" spans="1:16" ht="13.5" thickBot="1">
      <c r="A319" s="19"/>
      <c r="B319" s="20"/>
      <c r="C319" s="20"/>
      <c r="D319" s="19"/>
      <c r="E319" s="21" t="s">
        <v>52</v>
      </c>
      <c r="F319" s="21" t="s">
        <v>52</v>
      </c>
      <c r="G319" s="21" t="s">
        <v>52</v>
      </c>
      <c r="H319" s="21" t="s">
        <v>53</v>
      </c>
      <c r="I319" s="21" t="s">
        <v>54</v>
      </c>
      <c r="J319" s="22"/>
      <c r="K319" s="23" t="s">
        <v>55</v>
      </c>
      <c r="L319" s="24"/>
      <c r="M319" s="24"/>
      <c r="N319" s="25"/>
      <c r="O319" s="26"/>
      <c r="P319" s="27"/>
    </row>
    <row r="320" spans="1:16" ht="13.5" thickBot="1">
      <c r="A320" s="28" t="s">
        <v>56</v>
      </c>
      <c r="B320" s="29" t="s">
        <v>57</v>
      </c>
      <c r="C320" s="30" t="s">
        <v>58</v>
      </c>
      <c r="D320" s="30" t="s">
        <v>59</v>
      </c>
      <c r="E320" s="29" t="s">
        <v>60</v>
      </c>
      <c r="F320" s="30" t="s">
        <v>61</v>
      </c>
      <c r="G320" s="29" t="s">
        <v>62</v>
      </c>
      <c r="H320" s="31" t="s">
        <v>63</v>
      </c>
      <c r="I320" s="31" t="s">
        <v>64</v>
      </c>
      <c r="J320" s="32" t="s">
        <v>65</v>
      </c>
      <c r="K320" s="33" t="s">
        <v>66</v>
      </c>
      <c r="L320" s="34" t="s">
        <v>67</v>
      </c>
      <c r="M320" s="34" t="s">
        <v>68</v>
      </c>
      <c r="N320" s="35" t="s">
        <v>69</v>
      </c>
      <c r="O320" s="36" t="s">
        <v>70</v>
      </c>
      <c r="P320" s="37" t="s">
        <v>71</v>
      </c>
    </row>
    <row r="321" spans="1:16" ht="12.75">
      <c r="A321" s="38" t="s">
        <v>72</v>
      </c>
      <c r="B321" s="39"/>
      <c r="C321" s="40"/>
      <c r="D321" s="40"/>
      <c r="E321" s="39"/>
      <c r="F321" s="40"/>
      <c r="G321" s="39"/>
      <c r="H321" s="41"/>
      <c r="I321" s="41"/>
      <c r="J321" s="39"/>
      <c r="K321" s="40"/>
      <c r="L321" s="40"/>
      <c r="M321" s="40"/>
      <c r="N321" s="40"/>
      <c r="O321" s="40"/>
      <c r="P321" s="39"/>
    </row>
    <row r="322" spans="1:15" ht="12.75">
      <c r="A322" t="s">
        <v>73</v>
      </c>
      <c r="B322" t="s">
        <v>74</v>
      </c>
      <c r="D322" t="s">
        <v>47</v>
      </c>
      <c r="E322" s="11">
        <v>8</v>
      </c>
      <c r="F322" s="11">
        <v>0.5</v>
      </c>
      <c r="G322" s="11">
        <v>10</v>
      </c>
      <c r="H322" s="42">
        <v>5.5</v>
      </c>
      <c r="I322" s="11">
        <v>6</v>
      </c>
      <c r="J322" s="43">
        <f>ROUND(E322*F322*G322*H322*I322,0)</f>
        <v>1320</v>
      </c>
      <c r="K322" s="11">
        <v>0.5</v>
      </c>
      <c r="L322" s="11">
        <v>10</v>
      </c>
      <c r="M322" s="42">
        <v>13</v>
      </c>
      <c r="N322" s="11">
        <v>6</v>
      </c>
      <c r="O322" s="43">
        <f>ROUND(K322*L322*M322*N322,0)</f>
        <v>390</v>
      </c>
    </row>
    <row r="323" spans="1:15" ht="12.75">
      <c r="A323" t="s">
        <v>75</v>
      </c>
      <c r="B323" t="s">
        <v>74</v>
      </c>
      <c r="D323" t="s">
        <v>47</v>
      </c>
      <c r="E323" s="11">
        <v>10</v>
      </c>
      <c r="F323" s="11">
        <v>0.5</v>
      </c>
      <c r="G323" s="11">
        <v>10</v>
      </c>
      <c r="H323" s="42">
        <v>5.5</v>
      </c>
      <c r="I323" s="11">
        <v>4</v>
      </c>
      <c r="J323" s="43">
        <f>ROUND(E323*F323*G323*H323*I323,0)</f>
        <v>1100</v>
      </c>
      <c r="K323" s="11">
        <v>0.5</v>
      </c>
      <c r="L323" s="11">
        <v>10</v>
      </c>
      <c r="M323" s="42">
        <v>13</v>
      </c>
      <c r="N323" s="11">
        <v>4</v>
      </c>
      <c r="O323" s="43">
        <f>ROUND(K323*L323*M323*N323,0)</f>
        <v>260</v>
      </c>
    </row>
    <row r="324" spans="1:15" ht="12.75">
      <c r="A324" t="s">
        <v>73</v>
      </c>
      <c r="B324" t="s">
        <v>76</v>
      </c>
      <c r="D324" t="s">
        <v>47</v>
      </c>
      <c r="E324" s="11">
        <v>4</v>
      </c>
      <c r="F324" s="11">
        <v>0.5</v>
      </c>
      <c r="G324" s="11">
        <v>10</v>
      </c>
      <c r="H324" s="42">
        <v>5.5</v>
      </c>
      <c r="I324" s="11">
        <v>20</v>
      </c>
      <c r="J324" s="43">
        <f>ROUND(E324*F324*G324*H324*I324,0)</f>
        <v>2200</v>
      </c>
      <c r="K324" s="11">
        <v>0.5</v>
      </c>
      <c r="L324" s="11">
        <v>10</v>
      </c>
      <c r="M324" s="42">
        <v>13</v>
      </c>
      <c r="N324" s="11">
        <v>20</v>
      </c>
      <c r="O324" s="43">
        <f>ROUND(K324*L324*M324*N324,0)</f>
        <v>1300</v>
      </c>
    </row>
    <row r="325" spans="1:15" ht="12.75">
      <c r="A325" t="s">
        <v>75</v>
      </c>
      <c r="B325" t="s">
        <v>76</v>
      </c>
      <c r="D325" t="s">
        <v>47</v>
      </c>
      <c r="E325" s="11">
        <v>4</v>
      </c>
      <c r="F325" s="11">
        <v>0.5</v>
      </c>
      <c r="G325" s="11">
        <v>10</v>
      </c>
      <c r="H325" s="42">
        <v>5.5</v>
      </c>
      <c r="I325" s="11">
        <v>10</v>
      </c>
      <c r="J325" s="43">
        <f>ROUND(E325*F325*G325*H325*I325,0)</f>
        <v>1100</v>
      </c>
      <c r="K325" s="11">
        <v>0.5</v>
      </c>
      <c r="L325" s="11">
        <v>10</v>
      </c>
      <c r="M325" s="42">
        <v>13</v>
      </c>
      <c r="N325" s="11">
        <v>10</v>
      </c>
      <c r="O325" s="43">
        <f>ROUND(K325*L325*M325*N325,0)</f>
        <v>650</v>
      </c>
    </row>
    <row r="326" spans="5:15" ht="12.75">
      <c r="E326" s="11"/>
      <c r="F326" s="11"/>
      <c r="G326" s="11"/>
      <c r="H326" s="42"/>
      <c r="I326" s="11"/>
      <c r="J326" s="43"/>
      <c r="K326" s="11"/>
      <c r="L326" s="11"/>
      <c r="M326" s="42"/>
      <c r="N326" s="11"/>
      <c r="O326" s="14"/>
    </row>
    <row r="327" spans="1:15" ht="12.75">
      <c r="A327" t="s">
        <v>77</v>
      </c>
      <c r="B327" t="s">
        <v>78</v>
      </c>
      <c r="D327" t="s">
        <v>47</v>
      </c>
      <c r="E327" s="11">
        <v>2</v>
      </c>
      <c r="F327" s="11">
        <v>0.5</v>
      </c>
      <c r="G327" s="11">
        <v>10</v>
      </c>
      <c r="H327" s="42">
        <v>16.9</v>
      </c>
      <c r="I327" s="11">
        <v>12</v>
      </c>
      <c r="J327" s="43">
        <f>ROUND(E327*F327*G327*H327*I327,0)</f>
        <v>2028</v>
      </c>
      <c r="K327" s="11">
        <v>0.5</v>
      </c>
      <c r="L327" s="11">
        <v>10</v>
      </c>
      <c r="M327" s="42">
        <v>13</v>
      </c>
      <c r="N327" s="11">
        <v>12</v>
      </c>
      <c r="O327" s="43">
        <f>ROUND(K327*L327*M327*N327,0)</f>
        <v>780</v>
      </c>
    </row>
    <row r="328" spans="1:15" ht="12.75">
      <c r="A328" t="s">
        <v>79</v>
      </c>
      <c r="B328" t="s">
        <v>80</v>
      </c>
      <c r="D328" t="s">
        <v>47</v>
      </c>
      <c r="E328" s="11">
        <v>2</v>
      </c>
      <c r="F328" s="11">
        <v>0.5</v>
      </c>
      <c r="G328" s="11">
        <v>10</v>
      </c>
      <c r="H328" s="42">
        <v>16.9</v>
      </c>
      <c r="I328" s="11">
        <v>6</v>
      </c>
      <c r="J328" s="43">
        <f>ROUND(E328*F328*G328*H328*I328,0)</f>
        <v>1014</v>
      </c>
      <c r="K328" s="11">
        <v>0.5</v>
      </c>
      <c r="L328" s="11">
        <v>10</v>
      </c>
      <c r="M328" s="42">
        <v>13</v>
      </c>
      <c r="N328" s="11">
        <v>6</v>
      </c>
      <c r="O328" s="43">
        <f>ROUND(K328*L328*M328*N328,0)</f>
        <v>390</v>
      </c>
    </row>
    <row r="329" spans="5:15" ht="12.75">
      <c r="E329" s="11"/>
      <c r="F329" s="11"/>
      <c r="G329" s="11"/>
      <c r="H329" s="42"/>
      <c r="I329" s="11"/>
      <c r="J329" s="43"/>
      <c r="K329" s="11"/>
      <c r="L329" s="11"/>
      <c r="M329" s="42"/>
      <c r="N329" s="11"/>
      <c r="O329" s="14"/>
    </row>
    <row r="330" spans="1:15" ht="12.75">
      <c r="A330" t="s">
        <v>81</v>
      </c>
      <c r="B330" t="s">
        <v>82</v>
      </c>
      <c r="D330" t="s">
        <v>47</v>
      </c>
      <c r="E330" s="11">
        <v>6</v>
      </c>
      <c r="F330" s="11">
        <v>0.5</v>
      </c>
      <c r="G330" s="11">
        <v>10</v>
      </c>
      <c r="H330" s="42">
        <v>5.5</v>
      </c>
      <c r="I330" s="11">
        <v>26</v>
      </c>
      <c r="J330" s="43">
        <f>ROUND(E330*F330*G330*H330*I330,0)</f>
        <v>4290</v>
      </c>
      <c r="K330" s="11">
        <v>0.5</v>
      </c>
      <c r="L330" s="11">
        <v>10</v>
      </c>
      <c r="M330" s="42">
        <v>13</v>
      </c>
      <c r="N330" s="11">
        <v>26</v>
      </c>
      <c r="O330" s="43">
        <f>ROUND(K330*L330*M330*N330,0)</f>
        <v>1690</v>
      </c>
    </row>
    <row r="331" spans="1:15" ht="12.75">
      <c r="A331" t="s">
        <v>83</v>
      </c>
      <c r="B331" t="s">
        <v>82</v>
      </c>
      <c r="D331" t="s">
        <v>47</v>
      </c>
      <c r="E331" s="11">
        <v>6</v>
      </c>
      <c r="F331" s="11">
        <v>0.5</v>
      </c>
      <c r="G331" s="11">
        <v>10</v>
      </c>
      <c r="H331" s="42">
        <v>5.5</v>
      </c>
      <c r="I331" s="11">
        <v>22</v>
      </c>
      <c r="J331" s="43">
        <f>ROUND(E331*F331*G331*H331*I331,0)</f>
        <v>3630</v>
      </c>
      <c r="K331" s="11">
        <v>0.5</v>
      </c>
      <c r="L331" s="11">
        <v>10</v>
      </c>
      <c r="M331" s="42">
        <v>13</v>
      </c>
      <c r="N331" s="11">
        <v>22</v>
      </c>
      <c r="O331" s="43">
        <f>ROUND(K331*L331*M331*N331,0)</f>
        <v>1430</v>
      </c>
    </row>
    <row r="332" spans="1:15" ht="12.75">
      <c r="A332" t="s">
        <v>84</v>
      </c>
      <c r="B332" t="s">
        <v>85</v>
      </c>
      <c r="D332" t="s">
        <v>47</v>
      </c>
      <c r="E332" s="11">
        <v>7</v>
      </c>
      <c r="F332" s="11">
        <v>1</v>
      </c>
      <c r="G332" s="11">
        <v>10</v>
      </c>
      <c r="H332" s="42">
        <v>5.5</v>
      </c>
      <c r="I332" s="11">
        <v>40</v>
      </c>
      <c r="J332" s="43">
        <f>ROUND(E332*F332*G332*H332*I332,0)</f>
        <v>15400</v>
      </c>
      <c r="K332" s="11">
        <v>0.75</v>
      </c>
      <c r="L332" s="11">
        <v>10</v>
      </c>
      <c r="M332" s="42">
        <v>13</v>
      </c>
      <c r="N332" s="11">
        <v>40</v>
      </c>
      <c r="O332" s="43">
        <f>ROUND(K332*L332*M332*N332,0)</f>
        <v>3900</v>
      </c>
    </row>
    <row r="333" spans="1:15" ht="12.75">
      <c r="A333" t="s">
        <v>86</v>
      </c>
      <c r="B333" t="s">
        <v>85</v>
      </c>
      <c r="D333" t="s">
        <v>47</v>
      </c>
      <c r="E333" s="11">
        <v>6</v>
      </c>
      <c r="F333" s="11">
        <v>1</v>
      </c>
      <c r="G333" s="11">
        <v>10</v>
      </c>
      <c r="H333" s="42">
        <v>5.5</v>
      </c>
      <c r="I333" s="11">
        <v>16</v>
      </c>
      <c r="J333" s="43">
        <f>ROUND(E333*F333*G333*H333*I333,0)</f>
        <v>5280</v>
      </c>
      <c r="K333" s="11">
        <v>0.75</v>
      </c>
      <c r="L333" s="11">
        <v>10</v>
      </c>
      <c r="M333" s="42">
        <v>13</v>
      </c>
      <c r="N333" s="11">
        <v>16</v>
      </c>
      <c r="O333" s="43">
        <f>ROUND(K333*L333*M333*N333,0)</f>
        <v>1560</v>
      </c>
    </row>
    <row r="334" spans="8:15" ht="12.75">
      <c r="H334" s="42"/>
      <c r="J334" s="43"/>
      <c r="K334" s="11"/>
      <c r="L334" s="11"/>
      <c r="M334" s="42"/>
      <c r="N334" s="11"/>
      <c r="O334" s="14"/>
    </row>
    <row r="335" spans="1:15" ht="12.75">
      <c r="A335" t="s">
        <v>87</v>
      </c>
      <c r="B335" t="s">
        <v>88</v>
      </c>
      <c r="D335" t="s">
        <v>47</v>
      </c>
      <c r="E335" s="11">
        <v>8</v>
      </c>
      <c r="F335" s="11">
        <v>1</v>
      </c>
      <c r="G335" s="11">
        <v>10</v>
      </c>
      <c r="H335" s="42">
        <v>5.5</v>
      </c>
      <c r="I335" s="11">
        <v>2</v>
      </c>
      <c r="J335" s="43">
        <f>ROUND(E335*F335*G335*H335*I335,0)</f>
        <v>880</v>
      </c>
      <c r="K335" s="11">
        <v>1</v>
      </c>
      <c r="L335" s="11">
        <v>10</v>
      </c>
      <c r="M335" s="42">
        <v>15</v>
      </c>
      <c r="N335" s="11">
        <v>2</v>
      </c>
      <c r="O335" s="43">
        <f>ROUND(K335*L335*M335*N335,0)</f>
        <v>300</v>
      </c>
    </row>
    <row r="336" spans="1:15" ht="12.75">
      <c r="A336" t="s">
        <v>87</v>
      </c>
      <c r="B336" t="s">
        <v>89</v>
      </c>
      <c r="D336" t="s">
        <v>47</v>
      </c>
      <c r="E336" s="11">
        <v>10</v>
      </c>
      <c r="F336" s="11">
        <v>1.5</v>
      </c>
      <c r="G336" s="11">
        <v>10</v>
      </c>
      <c r="H336" s="42">
        <v>10</v>
      </c>
      <c r="I336" s="11">
        <v>2</v>
      </c>
      <c r="J336" s="43">
        <f>ROUND(E336*F336*G336*H336*I336,0)</f>
        <v>3000</v>
      </c>
      <c r="K336" s="11">
        <v>1.5</v>
      </c>
      <c r="L336" s="11">
        <v>10</v>
      </c>
      <c r="M336" s="42">
        <v>15</v>
      </c>
      <c r="N336" s="11">
        <v>2</v>
      </c>
      <c r="O336" s="43">
        <f>ROUND(K336*L336*M336*N336,0)</f>
        <v>450</v>
      </c>
    </row>
    <row r="337" spans="1:15" ht="12.75">
      <c r="A337" t="s">
        <v>87</v>
      </c>
      <c r="B337" t="s">
        <v>90</v>
      </c>
      <c r="D337" t="s">
        <v>47</v>
      </c>
      <c r="E337" s="11">
        <v>10</v>
      </c>
      <c r="F337" s="11">
        <v>1.5</v>
      </c>
      <c r="G337" s="11">
        <v>10</v>
      </c>
      <c r="H337" s="42">
        <v>10</v>
      </c>
      <c r="I337" s="11">
        <v>2</v>
      </c>
      <c r="J337" s="43">
        <f>ROUND(E337*F337*G337*H337*I337,0)</f>
        <v>3000</v>
      </c>
      <c r="K337" s="11">
        <v>1.5</v>
      </c>
      <c r="L337" s="11">
        <v>10</v>
      </c>
      <c r="M337" s="42">
        <v>15</v>
      </c>
      <c r="N337" s="11">
        <v>2</v>
      </c>
      <c r="O337" s="43">
        <f>ROUND(K337*L337*M337*N337,0)</f>
        <v>450</v>
      </c>
    </row>
    <row r="338" spans="1:15" ht="12.75">
      <c r="A338" t="s">
        <v>87</v>
      </c>
      <c r="B338" t="s">
        <v>91</v>
      </c>
      <c r="D338" t="s">
        <v>47</v>
      </c>
      <c r="E338" s="11">
        <v>10</v>
      </c>
      <c r="F338" s="11">
        <v>4</v>
      </c>
      <c r="G338" s="11">
        <v>10</v>
      </c>
      <c r="H338" s="42">
        <v>10</v>
      </c>
      <c r="I338" s="11">
        <v>2</v>
      </c>
      <c r="J338" s="43">
        <f>ROUND(E338*F338*G338*H338*I338,0)</f>
        <v>8000</v>
      </c>
      <c r="K338" s="11">
        <v>5</v>
      </c>
      <c r="L338" s="11">
        <v>10</v>
      </c>
      <c r="M338" s="42">
        <v>35</v>
      </c>
      <c r="N338" s="11">
        <v>2</v>
      </c>
      <c r="O338" s="43">
        <f>ROUND(K338*L338*M338*N338,0)</f>
        <v>3500</v>
      </c>
    </row>
    <row r="339" spans="1:15" ht="12.75">
      <c r="A339" t="s">
        <v>87</v>
      </c>
      <c r="B339" t="s">
        <v>92</v>
      </c>
      <c r="D339" t="s">
        <v>47</v>
      </c>
      <c r="E339" s="11">
        <v>10</v>
      </c>
      <c r="F339" s="11">
        <v>4</v>
      </c>
      <c r="G339" s="11">
        <v>10</v>
      </c>
      <c r="H339" s="42">
        <v>10</v>
      </c>
      <c r="I339" s="11">
        <v>2</v>
      </c>
      <c r="J339" s="43">
        <f>ROUND(E339*F339*G339*H339*I339,0)</f>
        <v>8000</v>
      </c>
      <c r="K339" s="11">
        <v>5</v>
      </c>
      <c r="L339" s="11">
        <v>10</v>
      </c>
      <c r="M339" s="42">
        <v>35</v>
      </c>
      <c r="N339" s="11">
        <v>2</v>
      </c>
      <c r="O339" s="43">
        <f>ROUND(K339*L339*M339*N339,0)</f>
        <v>3500</v>
      </c>
    </row>
    <row r="340" spans="5:15" ht="12.75">
      <c r="E340" s="11"/>
      <c r="F340" s="11"/>
      <c r="G340" s="11"/>
      <c r="H340" s="42"/>
      <c r="J340" s="43"/>
      <c r="K340" s="11"/>
      <c r="L340" s="11"/>
      <c r="M340" s="42"/>
      <c r="N340" s="11"/>
      <c r="O340" s="43"/>
    </row>
    <row r="341" spans="1:15" ht="12.75">
      <c r="A341" t="s">
        <v>93</v>
      </c>
      <c r="B341" t="s">
        <v>94</v>
      </c>
      <c r="D341" t="s">
        <v>47</v>
      </c>
      <c r="E341" s="11">
        <v>6</v>
      </c>
      <c r="F341" s="11">
        <v>1</v>
      </c>
      <c r="G341" s="11">
        <v>9</v>
      </c>
      <c r="H341" s="42">
        <v>9.5</v>
      </c>
      <c r="I341" s="11">
        <v>3</v>
      </c>
      <c r="J341" s="43">
        <f>ROUND(E341*F341*G341*H341*I341,0)</f>
        <v>1539</v>
      </c>
      <c r="K341" s="11">
        <v>1</v>
      </c>
      <c r="L341" s="11">
        <v>10</v>
      </c>
      <c r="M341" s="42">
        <v>13</v>
      </c>
      <c r="N341" s="11">
        <v>3</v>
      </c>
      <c r="O341" s="43">
        <f>ROUND(K341*L341*M341*N341,0)</f>
        <v>390</v>
      </c>
    </row>
    <row r="342" spans="1:15" ht="12.75">
      <c r="A342" t="s">
        <v>93</v>
      </c>
      <c r="B342" t="s">
        <v>95</v>
      </c>
      <c r="D342" t="s">
        <v>47</v>
      </c>
      <c r="E342" s="11">
        <v>6</v>
      </c>
      <c r="F342" s="11">
        <v>1</v>
      </c>
      <c r="G342" s="11">
        <v>9</v>
      </c>
      <c r="H342" s="42">
        <v>9.5</v>
      </c>
      <c r="I342" s="11">
        <v>2</v>
      </c>
      <c r="J342" s="43">
        <f>ROUND(E342*F342*G342*H342*I342,0)</f>
        <v>1026</v>
      </c>
      <c r="K342" s="11">
        <v>1</v>
      </c>
      <c r="L342" s="11">
        <v>10</v>
      </c>
      <c r="M342" s="42">
        <v>13</v>
      </c>
      <c r="N342" s="11">
        <v>2</v>
      </c>
      <c r="O342" s="43">
        <f>ROUND(K342*L342*M342*N342,0)</f>
        <v>260</v>
      </c>
    </row>
    <row r="343" spans="5:15" ht="12.75">
      <c r="E343" s="11"/>
      <c r="F343" s="11"/>
      <c r="G343" s="11"/>
      <c r="H343" s="42"/>
      <c r="I343" s="11"/>
      <c r="J343" s="43"/>
      <c r="K343" s="11"/>
      <c r="L343" s="11"/>
      <c r="M343" s="42"/>
      <c r="N343" s="11"/>
      <c r="O343" s="14"/>
    </row>
    <row r="344" spans="1:15" ht="12.75">
      <c r="A344" t="s">
        <v>96</v>
      </c>
      <c r="D344" t="s">
        <v>47</v>
      </c>
      <c r="E344" s="11">
        <v>10</v>
      </c>
      <c r="F344" s="11">
        <v>12</v>
      </c>
      <c r="G344" s="11">
        <v>9</v>
      </c>
      <c r="H344" s="42">
        <v>6.1</v>
      </c>
      <c r="I344" s="11">
        <v>1</v>
      </c>
      <c r="J344" s="43">
        <f>ROUND(E344*F344*G344*H344*I344,0)</f>
        <v>6588</v>
      </c>
      <c r="K344" s="11">
        <v>12</v>
      </c>
      <c r="L344" s="11">
        <v>10</v>
      </c>
      <c r="M344" s="42">
        <v>27.5</v>
      </c>
      <c r="N344" s="11">
        <v>1</v>
      </c>
      <c r="O344" s="43">
        <f>ROUND(K344*L344*M344*N344,0)</f>
        <v>3300</v>
      </c>
    </row>
    <row r="345" spans="5:15" ht="12.75">
      <c r="E345" s="11"/>
      <c r="F345" s="11"/>
      <c r="G345" s="11"/>
      <c r="H345" s="42"/>
      <c r="I345" s="11"/>
      <c r="J345" s="43"/>
      <c r="K345" s="11">
        <v>12</v>
      </c>
      <c r="L345" s="11">
        <v>10</v>
      </c>
      <c r="M345" s="42">
        <v>13</v>
      </c>
      <c r="N345" s="11">
        <v>1</v>
      </c>
      <c r="O345" s="43">
        <f>ROUND(K345*L345*M345*N345,0)</f>
        <v>1560</v>
      </c>
    </row>
    <row r="346" spans="5:15" ht="12.75">
      <c r="E346" s="11"/>
      <c r="F346" s="11"/>
      <c r="G346" s="11"/>
      <c r="H346" s="42"/>
      <c r="J346" s="43"/>
      <c r="K346" s="11"/>
      <c r="L346" s="11"/>
      <c r="M346" s="42"/>
      <c r="N346" s="11"/>
      <c r="O346" s="14"/>
    </row>
    <row r="347" spans="1:15" ht="12.75">
      <c r="A347" t="s">
        <v>97</v>
      </c>
      <c r="B347" t="s">
        <v>98</v>
      </c>
      <c r="D347" t="s">
        <v>47</v>
      </c>
      <c r="E347" s="11"/>
      <c r="F347" s="11"/>
      <c r="G347" s="11"/>
      <c r="H347" s="42"/>
      <c r="J347" s="43"/>
      <c r="K347" s="11">
        <f>6.5*5</f>
        <v>32.5</v>
      </c>
      <c r="L347" s="11">
        <v>10</v>
      </c>
      <c r="M347" s="42">
        <v>17</v>
      </c>
      <c r="N347" s="11">
        <v>1</v>
      </c>
      <c r="O347" s="43">
        <f>ROUND(K347*L347*M347*N347,0)</f>
        <v>5525</v>
      </c>
    </row>
    <row r="348" spans="1:15" ht="12.75">
      <c r="A348" t="s">
        <v>97</v>
      </c>
      <c r="B348" t="s">
        <v>99</v>
      </c>
      <c r="D348" t="s">
        <v>47</v>
      </c>
      <c r="E348" s="11"/>
      <c r="F348" s="11"/>
      <c r="G348" s="11"/>
      <c r="H348" s="42"/>
      <c r="J348" s="43"/>
      <c r="K348" s="11">
        <f>3*5</f>
        <v>15</v>
      </c>
      <c r="L348" s="11">
        <v>10</v>
      </c>
      <c r="M348" s="42">
        <v>17</v>
      </c>
      <c r="N348" s="11">
        <v>1</v>
      </c>
      <c r="O348" s="43">
        <f>ROUND(K348*L348*M348*N348,0)</f>
        <v>2550</v>
      </c>
    </row>
    <row r="349" spans="1:15" ht="12.75">
      <c r="A349" t="s">
        <v>100</v>
      </c>
      <c r="B349" t="s">
        <v>101</v>
      </c>
      <c r="D349" t="s">
        <v>47</v>
      </c>
      <c r="E349" s="11"/>
      <c r="F349" s="11"/>
      <c r="G349" s="11"/>
      <c r="H349" s="42"/>
      <c r="J349" s="43"/>
      <c r="K349" s="11">
        <f>4*2</f>
        <v>8</v>
      </c>
      <c r="L349" s="11">
        <v>10</v>
      </c>
      <c r="M349" s="42">
        <v>17</v>
      </c>
      <c r="N349" s="11">
        <v>1</v>
      </c>
      <c r="O349" s="43">
        <f>ROUND(K349*L349*M349*N349,0)</f>
        <v>1360</v>
      </c>
    </row>
    <row r="350" spans="5:15" ht="12.75">
      <c r="E350" s="11"/>
      <c r="F350" s="11"/>
      <c r="G350" s="11"/>
      <c r="H350" s="42"/>
      <c r="J350" s="43"/>
      <c r="K350" s="11"/>
      <c r="L350" s="11"/>
      <c r="M350" s="42"/>
      <c r="N350" s="11"/>
      <c r="O350" s="43"/>
    </row>
    <row r="351" spans="6:16" ht="12.75">
      <c r="F351" s="11"/>
      <c r="G351" s="11"/>
      <c r="H351" s="42"/>
      <c r="M351" s="42"/>
      <c r="P351" s="13"/>
    </row>
    <row r="352" spans="6:16" ht="12.75">
      <c r="F352" s="11"/>
      <c r="G352" s="11"/>
      <c r="I352" s="9" t="s">
        <v>102</v>
      </c>
      <c r="J352" s="44">
        <f>SUM(J322:J351)</f>
        <v>69395</v>
      </c>
      <c r="K352" s="9"/>
      <c r="L352" s="9"/>
      <c r="M352" s="45"/>
      <c r="N352" s="9"/>
      <c r="O352" s="44">
        <f>SUM(O322:O351)</f>
        <v>35495</v>
      </c>
      <c r="P352" s="46"/>
    </row>
    <row r="353" spans="6:16" ht="12.75">
      <c r="F353" s="11"/>
      <c r="G353" s="11"/>
      <c r="I353" s="9"/>
      <c r="J353" s="44"/>
      <c r="K353" s="9"/>
      <c r="L353" s="9"/>
      <c r="M353" s="45"/>
      <c r="N353" s="3" t="s">
        <v>103</v>
      </c>
      <c r="O353" s="44">
        <f>O352*1.105</f>
        <v>39221.975</v>
      </c>
      <c r="P353" s="46"/>
    </row>
    <row r="354" spans="6:15" ht="13.5" thickBot="1">
      <c r="F354" s="11"/>
      <c r="G354" s="11"/>
      <c r="I354" s="9"/>
      <c r="J354" s="44"/>
      <c r="K354" s="9"/>
      <c r="L354" s="9"/>
      <c r="M354" s="45"/>
      <c r="N354" s="9"/>
      <c r="O354" s="44"/>
    </row>
    <row r="355" spans="1:16" ht="13.5" thickBot="1">
      <c r="A355" s="19"/>
      <c r="B355" s="20"/>
      <c r="C355" s="20"/>
      <c r="D355" s="19"/>
      <c r="E355" s="21" t="s">
        <v>52</v>
      </c>
      <c r="F355" s="21" t="s">
        <v>52</v>
      </c>
      <c r="G355" s="21" t="s">
        <v>52</v>
      </c>
      <c r="H355" s="21" t="s">
        <v>53</v>
      </c>
      <c r="I355" s="21" t="s">
        <v>54</v>
      </c>
      <c r="J355" s="22"/>
      <c r="K355" s="23" t="s">
        <v>55</v>
      </c>
      <c r="L355" s="24"/>
      <c r="M355" s="24"/>
      <c r="N355" s="25"/>
      <c r="O355" s="26"/>
      <c r="P355" s="27"/>
    </row>
    <row r="356" spans="1:16" ht="13.5" thickBot="1">
      <c r="A356" s="28" t="s">
        <v>56</v>
      </c>
      <c r="B356" s="29" t="s">
        <v>57</v>
      </c>
      <c r="C356" s="30" t="s">
        <v>58</v>
      </c>
      <c r="D356" s="30" t="s">
        <v>59</v>
      </c>
      <c r="E356" s="29" t="s">
        <v>60</v>
      </c>
      <c r="F356" s="30" t="s">
        <v>61</v>
      </c>
      <c r="G356" s="29" t="s">
        <v>62</v>
      </c>
      <c r="H356" s="31" t="s">
        <v>63</v>
      </c>
      <c r="I356" s="31" t="s">
        <v>64</v>
      </c>
      <c r="J356" s="32" t="s">
        <v>65</v>
      </c>
      <c r="K356" s="33" t="s">
        <v>66</v>
      </c>
      <c r="L356" s="34" t="s">
        <v>67</v>
      </c>
      <c r="M356" s="34" t="s">
        <v>68</v>
      </c>
      <c r="N356" s="35" t="s">
        <v>69</v>
      </c>
      <c r="O356" s="36" t="s">
        <v>70</v>
      </c>
      <c r="P356" s="37" t="s">
        <v>71</v>
      </c>
    </row>
    <row r="357" spans="1:6" ht="12.75">
      <c r="A357" s="9" t="s">
        <v>104</v>
      </c>
      <c r="F357" s="11"/>
    </row>
    <row r="358" spans="1:15" ht="12.75">
      <c r="A358" t="s">
        <v>73</v>
      </c>
      <c r="B358" t="s">
        <v>74</v>
      </c>
      <c r="D358" t="s">
        <v>48</v>
      </c>
      <c r="E358" s="11">
        <v>10</v>
      </c>
      <c r="F358" s="11">
        <v>0.5</v>
      </c>
      <c r="G358" s="11">
        <v>10</v>
      </c>
      <c r="H358" s="42">
        <v>5.5</v>
      </c>
      <c r="I358" s="11">
        <v>6</v>
      </c>
      <c r="J358" s="43">
        <f>ROUND(E358*F358*G358*H358*I358,0)</f>
        <v>1650</v>
      </c>
      <c r="K358" s="11">
        <v>0.5</v>
      </c>
      <c r="L358" s="11">
        <v>10</v>
      </c>
      <c r="M358" s="42">
        <v>13</v>
      </c>
      <c r="N358" s="11">
        <v>6</v>
      </c>
      <c r="O358" s="43">
        <f>ROUND(K358*L358*M358*N358,0)</f>
        <v>390</v>
      </c>
    </row>
    <row r="359" spans="1:15" ht="12.75">
      <c r="A359" t="s">
        <v>75</v>
      </c>
      <c r="B359" t="s">
        <v>74</v>
      </c>
      <c r="D359" t="s">
        <v>48</v>
      </c>
      <c r="E359" s="11">
        <v>10</v>
      </c>
      <c r="F359" s="11">
        <v>0.5</v>
      </c>
      <c r="G359" s="11">
        <v>10</v>
      </c>
      <c r="H359" s="42">
        <v>5.5</v>
      </c>
      <c r="I359" s="11">
        <v>4</v>
      </c>
      <c r="J359" s="43">
        <f>ROUND(E359*F359*G359*H359*I359,0)</f>
        <v>1100</v>
      </c>
      <c r="K359" s="11">
        <v>0.5</v>
      </c>
      <c r="L359" s="11">
        <v>10</v>
      </c>
      <c r="M359" s="42">
        <v>13</v>
      </c>
      <c r="N359" s="11">
        <v>4</v>
      </c>
      <c r="O359" s="43">
        <f>ROUND(K359*L359*M359*N359,0)</f>
        <v>260</v>
      </c>
    </row>
    <row r="360" spans="1:15" ht="12.75">
      <c r="A360" t="s">
        <v>73</v>
      </c>
      <c r="B360" t="s">
        <v>76</v>
      </c>
      <c r="D360" t="s">
        <v>48</v>
      </c>
      <c r="E360" s="11">
        <v>4</v>
      </c>
      <c r="F360" s="11">
        <v>0.5</v>
      </c>
      <c r="G360" s="11">
        <v>10</v>
      </c>
      <c r="H360" s="42">
        <v>5.5</v>
      </c>
      <c r="I360" s="11">
        <v>20</v>
      </c>
      <c r="J360" s="43">
        <f>ROUND(E360*F360*G360*H360*I360,0)</f>
        <v>2200</v>
      </c>
      <c r="K360" s="11">
        <v>0.5</v>
      </c>
      <c r="L360" s="11">
        <v>10</v>
      </c>
      <c r="M360" s="42">
        <v>13</v>
      </c>
      <c r="N360" s="11">
        <v>20</v>
      </c>
      <c r="O360" s="43">
        <f>ROUND(K360*L360*M360*N360,0)</f>
        <v>1300</v>
      </c>
    </row>
    <row r="361" spans="1:15" ht="12.75">
      <c r="A361" t="s">
        <v>75</v>
      </c>
      <c r="B361" t="s">
        <v>76</v>
      </c>
      <c r="D361" t="s">
        <v>48</v>
      </c>
      <c r="E361" s="11">
        <v>5</v>
      </c>
      <c r="F361" s="11">
        <v>0.5</v>
      </c>
      <c r="G361" s="11">
        <v>10</v>
      </c>
      <c r="H361" s="42">
        <v>5.5</v>
      </c>
      <c r="I361" s="11">
        <v>10</v>
      </c>
      <c r="J361" s="43">
        <f>ROUND(E361*F361*G361*H361*I361,0)</f>
        <v>1375</v>
      </c>
      <c r="K361" s="11">
        <v>0.5</v>
      </c>
      <c r="L361" s="11">
        <v>10</v>
      </c>
      <c r="M361" s="42">
        <v>13</v>
      </c>
      <c r="N361" s="11">
        <v>10</v>
      </c>
      <c r="O361" s="43">
        <f>ROUND(K361*L361*M361*N361,0)</f>
        <v>650</v>
      </c>
    </row>
    <row r="362" spans="5:15" ht="12.75">
      <c r="E362" s="11"/>
      <c r="F362" s="11"/>
      <c r="G362" s="11"/>
      <c r="H362" s="42"/>
      <c r="I362" s="11"/>
      <c r="J362" s="43"/>
      <c r="K362" s="11"/>
      <c r="L362" s="11"/>
      <c r="M362" s="42"/>
      <c r="N362" s="11"/>
      <c r="O362" s="14"/>
    </row>
    <row r="363" spans="1:15" ht="12.75">
      <c r="A363" t="s">
        <v>77</v>
      </c>
      <c r="B363" t="s">
        <v>78</v>
      </c>
      <c r="D363" t="s">
        <v>48</v>
      </c>
      <c r="E363" s="11">
        <v>2</v>
      </c>
      <c r="F363" s="11">
        <v>0.5</v>
      </c>
      <c r="G363" s="11">
        <v>10</v>
      </c>
      <c r="H363" s="42">
        <v>16.9</v>
      </c>
      <c r="I363" s="11">
        <v>12</v>
      </c>
      <c r="J363" s="43">
        <f>ROUND(E363*F363*G363*H363*I363,0)</f>
        <v>2028</v>
      </c>
      <c r="K363" s="11">
        <v>0.5</v>
      </c>
      <c r="L363" s="11">
        <v>10</v>
      </c>
      <c r="M363" s="42">
        <v>13</v>
      </c>
      <c r="N363" s="11">
        <v>12</v>
      </c>
      <c r="O363" s="43">
        <f>ROUND(K363*L363*M363*N363,0)</f>
        <v>780</v>
      </c>
    </row>
    <row r="364" spans="1:15" ht="12.75">
      <c r="A364" t="s">
        <v>79</v>
      </c>
      <c r="B364" t="s">
        <v>80</v>
      </c>
      <c r="D364" t="s">
        <v>48</v>
      </c>
      <c r="E364" s="11">
        <v>2</v>
      </c>
      <c r="F364" s="11">
        <v>0.5</v>
      </c>
      <c r="G364" s="11">
        <v>10</v>
      </c>
      <c r="H364" s="42">
        <v>16.9</v>
      </c>
      <c r="I364" s="11">
        <v>6</v>
      </c>
      <c r="J364" s="43">
        <f>ROUND(E364*F364*G364*H364*I364,0)</f>
        <v>1014</v>
      </c>
      <c r="K364" s="11">
        <v>0.5</v>
      </c>
      <c r="L364" s="11">
        <v>10</v>
      </c>
      <c r="M364" s="42">
        <v>13</v>
      </c>
      <c r="N364" s="11">
        <v>6</v>
      </c>
      <c r="O364" s="43">
        <f>ROUND(K364*L364*M364*N364,0)</f>
        <v>390</v>
      </c>
    </row>
    <row r="365" spans="4:15" ht="12.75">
      <c r="D365" t="s">
        <v>48</v>
      </c>
      <c r="E365" s="11"/>
      <c r="F365" s="11"/>
      <c r="G365" s="11"/>
      <c r="H365" s="42"/>
      <c r="I365" s="11"/>
      <c r="J365" s="43"/>
      <c r="K365" s="11"/>
      <c r="L365" s="11"/>
      <c r="M365" s="42"/>
      <c r="N365" s="11"/>
      <c r="O365" s="14"/>
    </row>
    <row r="366" spans="1:15" ht="12.75">
      <c r="A366" t="s">
        <v>81</v>
      </c>
      <c r="B366" t="s">
        <v>82</v>
      </c>
      <c r="D366" t="s">
        <v>48</v>
      </c>
      <c r="E366" s="11">
        <v>6</v>
      </c>
      <c r="F366" s="11">
        <v>0.5</v>
      </c>
      <c r="G366" s="11">
        <v>10</v>
      </c>
      <c r="H366" s="42">
        <v>5.5</v>
      </c>
      <c r="I366" s="11">
        <v>26</v>
      </c>
      <c r="J366" s="43">
        <f>ROUND(E366*F366*G366*H366*I366,0)</f>
        <v>4290</v>
      </c>
      <c r="K366" s="11">
        <v>0.5</v>
      </c>
      <c r="L366" s="11">
        <v>10</v>
      </c>
      <c r="M366" s="42">
        <v>13</v>
      </c>
      <c r="N366" s="11">
        <v>26</v>
      </c>
      <c r="O366" s="43">
        <f>ROUND(K366*L366*M366*N366,0)</f>
        <v>1690</v>
      </c>
    </row>
    <row r="367" spans="1:15" ht="12.75">
      <c r="A367" t="s">
        <v>83</v>
      </c>
      <c r="B367" t="s">
        <v>82</v>
      </c>
      <c r="D367" t="s">
        <v>48</v>
      </c>
      <c r="E367" s="11">
        <v>6</v>
      </c>
      <c r="F367" s="11">
        <v>0.5</v>
      </c>
      <c r="G367" s="11">
        <v>10</v>
      </c>
      <c r="H367" s="42">
        <v>5.5</v>
      </c>
      <c r="I367" s="11">
        <v>22</v>
      </c>
      <c r="J367" s="43">
        <f>ROUND(E367*F367*G367*H367*I367,0)</f>
        <v>3630</v>
      </c>
      <c r="K367" s="11">
        <v>0.5</v>
      </c>
      <c r="L367" s="11">
        <v>10</v>
      </c>
      <c r="M367" s="42">
        <v>13</v>
      </c>
      <c r="N367" s="11">
        <v>22</v>
      </c>
      <c r="O367" s="43">
        <f>ROUND(K367*L367*M367*N367,0)</f>
        <v>1430</v>
      </c>
    </row>
    <row r="368" spans="1:15" ht="12.75">
      <c r="A368" t="s">
        <v>84</v>
      </c>
      <c r="B368" t="s">
        <v>85</v>
      </c>
      <c r="D368" t="s">
        <v>48</v>
      </c>
      <c r="E368" s="11">
        <v>7</v>
      </c>
      <c r="F368" s="11">
        <v>1</v>
      </c>
      <c r="G368" s="11">
        <v>10</v>
      </c>
      <c r="H368" s="42">
        <v>5.5</v>
      </c>
      <c r="I368" s="11">
        <v>40</v>
      </c>
      <c r="J368" s="43">
        <f>ROUND(E368*F368*G368*H368*I368,0)</f>
        <v>15400</v>
      </c>
      <c r="K368" s="11">
        <v>0.75</v>
      </c>
      <c r="L368" s="11">
        <v>10</v>
      </c>
      <c r="M368" s="42">
        <v>13</v>
      </c>
      <c r="N368" s="11">
        <v>40</v>
      </c>
      <c r="O368" s="43">
        <f>ROUND(K368*L368*M368*N368,0)</f>
        <v>3900</v>
      </c>
    </row>
    <row r="369" spans="1:15" ht="12.75">
      <c r="A369" t="s">
        <v>86</v>
      </c>
      <c r="B369" t="s">
        <v>85</v>
      </c>
      <c r="D369" t="s">
        <v>48</v>
      </c>
      <c r="E369" s="11">
        <v>7</v>
      </c>
      <c r="F369" s="11">
        <v>1</v>
      </c>
      <c r="G369" s="11">
        <v>10</v>
      </c>
      <c r="H369" s="42">
        <v>5.5</v>
      </c>
      <c r="I369" s="11">
        <v>16</v>
      </c>
      <c r="J369" s="43">
        <f>ROUND(E369*F369*G369*H369*I369,0)</f>
        <v>6160</v>
      </c>
      <c r="K369" s="11">
        <v>0.75</v>
      </c>
      <c r="L369" s="11">
        <v>10</v>
      </c>
      <c r="M369" s="42">
        <v>13</v>
      </c>
      <c r="N369" s="11">
        <v>16</v>
      </c>
      <c r="O369" s="43">
        <f>ROUND(K369*L369*M369*N369,0)</f>
        <v>1560</v>
      </c>
    </row>
    <row r="370" spans="8:15" ht="12.75">
      <c r="H370" s="42"/>
      <c r="J370" s="43"/>
      <c r="K370" s="11"/>
      <c r="L370" s="11"/>
      <c r="M370" s="42"/>
      <c r="O370" s="14"/>
    </row>
    <row r="371" spans="1:15" ht="12.75">
      <c r="A371" t="s">
        <v>87</v>
      </c>
      <c r="B371" t="s">
        <v>88</v>
      </c>
      <c r="D371" t="s">
        <v>48</v>
      </c>
      <c r="E371" s="11">
        <v>9</v>
      </c>
      <c r="F371" s="11">
        <v>1</v>
      </c>
      <c r="G371" s="11">
        <v>10</v>
      </c>
      <c r="H371" s="42">
        <v>5.5</v>
      </c>
      <c r="I371" s="11">
        <v>2</v>
      </c>
      <c r="J371" s="43">
        <f>ROUND(E371*F371*G371*H371*I371,0)</f>
        <v>990</v>
      </c>
      <c r="K371" s="11">
        <v>1</v>
      </c>
      <c r="L371" s="11">
        <v>10</v>
      </c>
      <c r="M371" s="42">
        <v>15</v>
      </c>
      <c r="N371" s="11">
        <v>2</v>
      </c>
      <c r="O371" s="43">
        <f>ROUND(K371*L371*M371*N371,0)</f>
        <v>300</v>
      </c>
    </row>
    <row r="372" spans="1:15" ht="12.75">
      <c r="A372" t="s">
        <v>87</v>
      </c>
      <c r="B372" t="s">
        <v>89</v>
      </c>
      <c r="D372" t="s">
        <v>48</v>
      </c>
      <c r="E372" s="11">
        <v>11</v>
      </c>
      <c r="F372" s="11">
        <v>1.5</v>
      </c>
      <c r="G372" s="11">
        <v>10</v>
      </c>
      <c r="H372" s="42">
        <v>10</v>
      </c>
      <c r="I372" s="11">
        <v>2</v>
      </c>
      <c r="J372" s="43">
        <f>ROUND(E372*F372*G372*H372*I372,0)</f>
        <v>3300</v>
      </c>
      <c r="K372" s="11">
        <v>2</v>
      </c>
      <c r="L372" s="11">
        <v>10</v>
      </c>
      <c r="M372" s="42">
        <v>15</v>
      </c>
      <c r="N372" s="11">
        <v>2</v>
      </c>
      <c r="O372" s="43">
        <f>ROUND(K372*L372*M372*N372,0)</f>
        <v>600</v>
      </c>
    </row>
    <row r="373" spans="1:15" ht="12.75">
      <c r="A373" t="s">
        <v>87</v>
      </c>
      <c r="B373" t="s">
        <v>90</v>
      </c>
      <c r="D373" t="s">
        <v>48</v>
      </c>
      <c r="E373" s="11">
        <v>10</v>
      </c>
      <c r="F373" s="11">
        <v>1.5</v>
      </c>
      <c r="G373" s="11">
        <v>10</v>
      </c>
      <c r="H373" s="42">
        <v>10</v>
      </c>
      <c r="I373" s="11">
        <v>2</v>
      </c>
      <c r="J373" s="43">
        <f>ROUND(E373*F373*G373*H373*I373,0)</f>
        <v>3000</v>
      </c>
      <c r="K373" s="11">
        <v>2</v>
      </c>
      <c r="L373" s="11">
        <v>10</v>
      </c>
      <c r="M373" s="42">
        <v>15</v>
      </c>
      <c r="N373" s="11">
        <v>2</v>
      </c>
      <c r="O373" s="43">
        <f>ROUND(K373*L373*M373*N373,0)</f>
        <v>600</v>
      </c>
    </row>
    <row r="374" spans="1:15" ht="12.75">
      <c r="A374" t="s">
        <v>87</v>
      </c>
      <c r="B374" t="s">
        <v>91</v>
      </c>
      <c r="D374" t="s">
        <v>48</v>
      </c>
      <c r="E374" s="11">
        <v>12</v>
      </c>
      <c r="F374" s="11">
        <v>4</v>
      </c>
      <c r="G374" s="11">
        <v>10</v>
      </c>
      <c r="H374" s="42">
        <v>10</v>
      </c>
      <c r="I374" s="11">
        <v>2</v>
      </c>
      <c r="J374" s="43">
        <f>ROUND(E374*F374*G374*H374*I374,0)</f>
        <v>9600</v>
      </c>
      <c r="K374" s="11">
        <v>5</v>
      </c>
      <c r="L374" s="11">
        <v>10</v>
      </c>
      <c r="M374" s="42">
        <v>35</v>
      </c>
      <c r="N374" s="11">
        <v>2</v>
      </c>
      <c r="O374" s="43">
        <f>ROUND(K374*L374*M374*N374,0)</f>
        <v>3500</v>
      </c>
    </row>
    <row r="375" spans="1:15" ht="12.75">
      <c r="A375" t="s">
        <v>87</v>
      </c>
      <c r="B375" t="s">
        <v>92</v>
      </c>
      <c r="D375" t="s">
        <v>48</v>
      </c>
      <c r="E375" s="11">
        <v>12</v>
      </c>
      <c r="F375" s="11">
        <v>4</v>
      </c>
      <c r="G375" s="11">
        <v>10</v>
      </c>
      <c r="H375" s="42">
        <v>10</v>
      </c>
      <c r="I375" s="11">
        <v>2</v>
      </c>
      <c r="J375" s="43">
        <f>ROUND(E375*F375*G375*H375*I375,0)</f>
        <v>9600</v>
      </c>
      <c r="K375" s="11">
        <v>5</v>
      </c>
      <c r="L375" s="11">
        <v>10</v>
      </c>
      <c r="M375" s="42">
        <v>35</v>
      </c>
      <c r="N375" s="11">
        <v>2</v>
      </c>
      <c r="O375" s="43">
        <f>ROUND(K375*L375*M375*N375,0)</f>
        <v>3500</v>
      </c>
    </row>
    <row r="376" spans="5:15" ht="12.75">
      <c r="E376" s="11"/>
      <c r="F376" s="11"/>
      <c r="G376" s="11"/>
      <c r="H376" s="42"/>
      <c r="J376" s="43"/>
      <c r="K376" s="11"/>
      <c r="L376" s="11"/>
      <c r="M376" s="42"/>
      <c r="O376" s="14"/>
    </row>
    <row r="377" spans="1:15" ht="12.75">
      <c r="A377" t="s">
        <v>93</v>
      </c>
      <c r="B377" t="s">
        <v>94</v>
      </c>
      <c r="D377" t="s">
        <v>48</v>
      </c>
      <c r="E377" s="11">
        <v>8</v>
      </c>
      <c r="F377" s="11">
        <v>1</v>
      </c>
      <c r="G377" s="11">
        <v>10</v>
      </c>
      <c r="H377" s="42"/>
      <c r="I377" s="11">
        <v>3</v>
      </c>
      <c r="J377" s="43">
        <f>ROUND(E377*F377*G377*H377*I377,0)</f>
        <v>0</v>
      </c>
      <c r="K377" s="11">
        <v>1</v>
      </c>
      <c r="L377" s="11">
        <v>10</v>
      </c>
      <c r="M377" s="42">
        <v>13</v>
      </c>
      <c r="N377" s="11">
        <v>3</v>
      </c>
      <c r="O377" s="43">
        <f>ROUND(K377*L377*M377*N377,0)</f>
        <v>390</v>
      </c>
    </row>
    <row r="378" spans="1:15" ht="12.75">
      <c r="A378" t="s">
        <v>93</v>
      </c>
      <c r="B378" t="s">
        <v>95</v>
      </c>
      <c r="D378" t="s">
        <v>48</v>
      </c>
      <c r="E378" s="11">
        <v>6</v>
      </c>
      <c r="F378" s="11">
        <v>1</v>
      </c>
      <c r="G378" s="11">
        <v>10</v>
      </c>
      <c r="H378" s="42"/>
      <c r="I378" s="11">
        <v>2</v>
      </c>
      <c r="J378" s="43">
        <f>ROUND(E378*F378*G378*H378*I378,0)</f>
        <v>0</v>
      </c>
      <c r="K378" s="11">
        <v>1</v>
      </c>
      <c r="L378" s="11">
        <v>10</v>
      </c>
      <c r="M378" s="42">
        <v>13</v>
      </c>
      <c r="N378" s="11">
        <v>2</v>
      </c>
      <c r="O378" s="43">
        <f>ROUND(K378*L378*M378*N378,0)</f>
        <v>260</v>
      </c>
    </row>
    <row r="379" spans="5:15" ht="12.75">
      <c r="E379" s="11"/>
      <c r="F379" s="11"/>
      <c r="G379" s="11"/>
      <c r="H379" s="42"/>
      <c r="I379" s="11"/>
      <c r="J379" s="43"/>
      <c r="K379" s="11"/>
      <c r="L379" s="11"/>
      <c r="M379" s="42"/>
      <c r="N379" s="11"/>
      <c r="O379" s="14"/>
    </row>
    <row r="380" spans="1:15" ht="12.75">
      <c r="A380" t="s">
        <v>96</v>
      </c>
      <c r="D380" t="s">
        <v>48</v>
      </c>
      <c r="E380" s="11">
        <v>12</v>
      </c>
      <c r="F380" s="11">
        <v>12</v>
      </c>
      <c r="G380" s="11">
        <v>10</v>
      </c>
      <c r="H380" s="42">
        <v>6.1</v>
      </c>
      <c r="I380" s="11">
        <v>1</v>
      </c>
      <c r="J380" s="43">
        <f>ROUND(E380*F380*G380*H380*I380,0)</f>
        <v>8784</v>
      </c>
      <c r="K380" s="11">
        <v>12</v>
      </c>
      <c r="L380" s="11">
        <v>10</v>
      </c>
      <c r="M380" s="42">
        <v>27.5</v>
      </c>
      <c r="N380" s="11">
        <v>1</v>
      </c>
      <c r="O380" s="43">
        <f>ROUND(K380*L380*M380*N380,0)</f>
        <v>3300</v>
      </c>
    </row>
    <row r="381" spans="5:15" ht="12.75">
      <c r="E381" s="11">
        <v>12</v>
      </c>
      <c r="F381" s="11">
        <v>12</v>
      </c>
      <c r="G381" s="11">
        <v>10</v>
      </c>
      <c r="H381" s="42">
        <v>6.1</v>
      </c>
      <c r="I381" s="11">
        <v>1</v>
      </c>
      <c r="J381" s="43">
        <f>ROUND(E381*F381*G381*H381*I381,0)</f>
        <v>8784</v>
      </c>
      <c r="K381" s="11">
        <v>12</v>
      </c>
      <c r="L381" s="11">
        <v>10</v>
      </c>
      <c r="M381" s="42">
        <v>27.5</v>
      </c>
      <c r="N381" s="11">
        <v>1</v>
      </c>
      <c r="O381" s="43">
        <f>ROUND(K381*L381*M381*N381,0)</f>
        <v>3300</v>
      </c>
    </row>
    <row r="382" spans="5:15" ht="12.75">
      <c r="E382" s="11"/>
      <c r="F382" s="11"/>
      <c r="G382" s="11"/>
      <c r="H382" s="42"/>
      <c r="J382" s="43"/>
      <c r="K382" s="11"/>
      <c r="L382" s="11"/>
      <c r="M382" s="42"/>
      <c r="N382" s="11"/>
      <c r="O382" s="14"/>
    </row>
    <row r="383" spans="1:15" ht="12.75">
      <c r="A383" t="s">
        <v>97</v>
      </c>
      <c r="B383" t="s">
        <v>98</v>
      </c>
      <c r="D383" t="s">
        <v>48</v>
      </c>
      <c r="E383" s="11"/>
      <c r="F383" s="11"/>
      <c r="G383" s="11"/>
      <c r="H383" s="42"/>
      <c r="J383" s="43"/>
      <c r="K383" s="11">
        <f>6.5*5</f>
        <v>32.5</v>
      </c>
      <c r="L383" s="11">
        <v>10</v>
      </c>
      <c r="M383" s="42">
        <v>17</v>
      </c>
      <c r="N383" s="11">
        <v>1</v>
      </c>
      <c r="O383" s="43">
        <f>ROUND(K383*L383*M383*N383,0)</f>
        <v>5525</v>
      </c>
    </row>
    <row r="384" spans="1:15" ht="12.75">
      <c r="A384" t="s">
        <v>97</v>
      </c>
      <c r="B384" t="s">
        <v>99</v>
      </c>
      <c r="D384" t="s">
        <v>48</v>
      </c>
      <c r="E384" s="11"/>
      <c r="F384" s="11"/>
      <c r="G384" s="11"/>
      <c r="H384" s="42"/>
      <c r="J384" s="43"/>
      <c r="K384" s="11">
        <f>3*5</f>
        <v>15</v>
      </c>
      <c r="L384" s="11">
        <v>10</v>
      </c>
      <c r="M384" s="42">
        <v>17</v>
      </c>
      <c r="N384" s="11">
        <v>1</v>
      </c>
      <c r="O384" s="43">
        <f>ROUND(K384*L384*M384*N384,0)</f>
        <v>2550</v>
      </c>
    </row>
    <row r="385" spans="1:15" ht="12.75">
      <c r="A385" t="s">
        <v>100</v>
      </c>
      <c r="B385" t="s">
        <v>101</v>
      </c>
      <c r="D385" t="s">
        <v>48</v>
      </c>
      <c r="E385" s="11"/>
      <c r="F385" s="11"/>
      <c r="G385" s="11"/>
      <c r="H385" s="42"/>
      <c r="J385" s="43"/>
      <c r="K385" s="11">
        <f>4*2</f>
        <v>8</v>
      </c>
      <c r="L385" s="11">
        <v>10</v>
      </c>
      <c r="M385" s="42">
        <v>17</v>
      </c>
      <c r="N385" s="11">
        <v>1</v>
      </c>
      <c r="O385" s="43">
        <f>ROUND(K385*L385*M385*N385,0)</f>
        <v>1360</v>
      </c>
    </row>
    <row r="386" spans="1:15" ht="12.75">
      <c r="A386" t="s">
        <v>105</v>
      </c>
      <c r="B386" t="s">
        <v>99</v>
      </c>
      <c r="E386" s="11"/>
      <c r="F386" s="11"/>
      <c r="G386" s="11"/>
      <c r="H386" s="42"/>
      <c r="J386" s="43"/>
      <c r="K386" s="11">
        <f>3*5</f>
        <v>15</v>
      </c>
      <c r="L386" s="11">
        <v>10</v>
      </c>
      <c r="M386" s="42">
        <v>11</v>
      </c>
      <c r="N386" s="11">
        <v>1</v>
      </c>
      <c r="O386" s="43">
        <f>ROUND(K386*L386*M386*N386,0)</f>
        <v>1650</v>
      </c>
    </row>
    <row r="387" spans="1:15" ht="12.75">
      <c r="A387" t="s">
        <v>106</v>
      </c>
      <c r="B387" t="s">
        <v>101</v>
      </c>
      <c r="E387" s="11"/>
      <c r="F387" s="11"/>
      <c r="G387" s="11"/>
      <c r="H387" s="42"/>
      <c r="J387" s="43"/>
      <c r="K387" s="11">
        <f>4*2</f>
        <v>8</v>
      </c>
      <c r="L387" s="11">
        <v>10</v>
      </c>
      <c r="M387" s="42">
        <v>11</v>
      </c>
      <c r="N387" s="11">
        <v>2</v>
      </c>
      <c r="O387" s="43">
        <f>ROUND(K387*L387*M387*N387,0)</f>
        <v>1760</v>
      </c>
    </row>
    <row r="388" spans="5:15" ht="12.75">
      <c r="E388" s="11"/>
      <c r="F388" s="11"/>
      <c r="G388" s="11"/>
      <c r="H388" s="42"/>
      <c r="J388" s="43"/>
      <c r="K388" s="11"/>
      <c r="L388" s="11"/>
      <c r="M388" s="42"/>
      <c r="N388" s="11"/>
      <c r="O388" s="43"/>
    </row>
    <row r="389" spans="5:15" ht="12.75">
      <c r="E389" s="11"/>
      <c r="F389" s="11"/>
      <c r="G389" s="11"/>
      <c r="H389" s="42"/>
      <c r="J389" s="43"/>
      <c r="K389" s="11"/>
      <c r="L389" s="11"/>
      <c r="M389" s="42"/>
      <c r="N389" s="11"/>
      <c r="O389" s="43"/>
    </row>
    <row r="390" spans="5:15" ht="12.75">
      <c r="E390" s="11"/>
      <c r="F390" s="11"/>
      <c r="G390" s="11"/>
      <c r="H390" s="42"/>
      <c r="J390" s="43"/>
      <c r="K390" s="11"/>
      <c r="L390" s="11"/>
      <c r="M390" s="42"/>
      <c r="N390" s="11"/>
      <c r="O390" s="43"/>
    </row>
    <row r="391" spans="6:16" ht="12.75">
      <c r="F391" s="11"/>
      <c r="G391" s="11"/>
      <c r="H391" s="42"/>
      <c r="M391" s="42"/>
      <c r="P391" s="13"/>
    </row>
    <row r="392" spans="6:16" ht="12.75">
      <c r="F392" s="11"/>
      <c r="G392" s="11"/>
      <c r="I392" s="9" t="s">
        <v>102</v>
      </c>
      <c r="J392" s="44">
        <f>SUM(J358:J391)</f>
        <v>82905</v>
      </c>
      <c r="K392" s="9"/>
      <c r="L392" s="9"/>
      <c r="M392" s="45"/>
      <c r="N392" s="9"/>
      <c r="O392" s="44">
        <f>SUM(O358:O391)</f>
        <v>40945</v>
      </c>
      <c r="P392" s="46"/>
    </row>
    <row r="393" spans="14:16" ht="12.75">
      <c r="N393" s="3" t="s">
        <v>103</v>
      </c>
      <c r="O393" s="44">
        <f>O392*1.105</f>
        <v>45244.225</v>
      </c>
      <c r="P393" s="46"/>
    </row>
    <row r="394" spans="14:16" ht="13.5" thickBot="1">
      <c r="N394" s="3"/>
      <c r="O394" s="44"/>
      <c r="P394" s="46"/>
    </row>
    <row r="395" spans="1:16" ht="13.5" thickBot="1">
      <c r="A395" s="19"/>
      <c r="B395" s="20"/>
      <c r="C395" s="20"/>
      <c r="D395" s="19"/>
      <c r="E395" s="21" t="s">
        <v>52</v>
      </c>
      <c r="F395" s="21" t="s">
        <v>52</v>
      </c>
      <c r="G395" s="21" t="s">
        <v>52</v>
      </c>
      <c r="H395" s="21" t="s">
        <v>53</v>
      </c>
      <c r="I395" s="21" t="s">
        <v>54</v>
      </c>
      <c r="J395" s="22"/>
      <c r="K395" s="23" t="s">
        <v>55</v>
      </c>
      <c r="L395" s="24"/>
      <c r="M395" s="24"/>
      <c r="N395" s="25"/>
      <c r="O395" s="26"/>
      <c r="P395" s="27"/>
    </row>
    <row r="396" spans="1:16" ht="13.5" thickBot="1">
      <c r="A396" s="28" t="s">
        <v>56</v>
      </c>
      <c r="B396" s="29" t="s">
        <v>57</v>
      </c>
      <c r="C396" s="30" t="s">
        <v>58</v>
      </c>
      <c r="D396" s="30" t="s">
        <v>59</v>
      </c>
      <c r="E396" s="29" t="s">
        <v>60</v>
      </c>
      <c r="F396" s="30" t="s">
        <v>61</v>
      </c>
      <c r="G396" s="29" t="s">
        <v>62</v>
      </c>
      <c r="H396" s="31" t="s">
        <v>63</v>
      </c>
      <c r="I396" s="31" t="s">
        <v>64</v>
      </c>
      <c r="J396" s="32" t="s">
        <v>65</v>
      </c>
      <c r="K396" s="33" t="s">
        <v>66</v>
      </c>
      <c r="L396" s="34" t="s">
        <v>67</v>
      </c>
      <c r="M396" s="34" t="s">
        <v>68</v>
      </c>
      <c r="N396" s="35" t="s">
        <v>69</v>
      </c>
      <c r="O396" s="36" t="s">
        <v>70</v>
      </c>
      <c r="P396" s="37" t="s">
        <v>71</v>
      </c>
    </row>
    <row r="397" spans="1:14" ht="12.75">
      <c r="A397" s="9" t="s">
        <v>107</v>
      </c>
      <c r="N397" s="3"/>
    </row>
    <row r="398" spans="1:15" ht="12.75">
      <c r="A398" t="s">
        <v>73</v>
      </c>
      <c r="B398" t="s">
        <v>74</v>
      </c>
      <c r="D398" t="s">
        <v>50</v>
      </c>
      <c r="E398" s="11">
        <v>9</v>
      </c>
      <c r="F398" s="11">
        <v>0.5</v>
      </c>
      <c r="G398" s="11">
        <v>10</v>
      </c>
      <c r="H398" s="42">
        <v>5.5</v>
      </c>
      <c r="I398" s="11">
        <v>6</v>
      </c>
      <c r="J398" s="43">
        <f>ROUND(E398*F398*G398*H398*I398,0)</f>
        <v>1485</v>
      </c>
      <c r="K398" s="11">
        <v>0.5</v>
      </c>
      <c r="L398" s="11">
        <v>10</v>
      </c>
      <c r="M398" s="42">
        <v>13</v>
      </c>
      <c r="N398" s="11">
        <v>6</v>
      </c>
      <c r="O398" s="43">
        <f>ROUND(K398*L398*M398*N398,0)</f>
        <v>390</v>
      </c>
    </row>
    <row r="399" spans="1:15" ht="12.75">
      <c r="A399" t="s">
        <v>75</v>
      </c>
      <c r="B399" t="s">
        <v>74</v>
      </c>
      <c r="D399" t="s">
        <v>50</v>
      </c>
      <c r="E399" s="11">
        <v>11</v>
      </c>
      <c r="F399" s="11">
        <v>0.5</v>
      </c>
      <c r="G399" s="11">
        <v>10</v>
      </c>
      <c r="H399" s="42">
        <v>5.5</v>
      </c>
      <c r="I399" s="11">
        <v>4</v>
      </c>
      <c r="J399" s="43">
        <f>ROUND(E399*F399*G399*H399*I399,0)</f>
        <v>1210</v>
      </c>
      <c r="K399" s="11">
        <v>0.5</v>
      </c>
      <c r="L399" s="11">
        <v>10</v>
      </c>
      <c r="M399" s="42">
        <v>13</v>
      </c>
      <c r="N399" s="11">
        <v>4</v>
      </c>
      <c r="O399" s="43">
        <f>ROUND(K399*L399*M399*N399,0)</f>
        <v>260</v>
      </c>
    </row>
    <row r="400" spans="1:15" ht="12.75">
      <c r="A400" t="s">
        <v>73</v>
      </c>
      <c r="B400" t="s">
        <v>76</v>
      </c>
      <c r="D400" t="s">
        <v>50</v>
      </c>
      <c r="E400" s="11">
        <v>5</v>
      </c>
      <c r="F400" s="11">
        <v>0.5</v>
      </c>
      <c r="G400" s="11">
        <v>10</v>
      </c>
      <c r="H400" s="42">
        <v>5.5</v>
      </c>
      <c r="I400" s="11">
        <v>20</v>
      </c>
      <c r="J400" s="43">
        <f>ROUND(E400*F400*G400*H400*I400,0)</f>
        <v>2750</v>
      </c>
      <c r="K400" s="11">
        <v>0.5</v>
      </c>
      <c r="L400" s="11">
        <v>10</v>
      </c>
      <c r="M400" s="42">
        <v>13</v>
      </c>
      <c r="N400" s="11">
        <v>20</v>
      </c>
      <c r="O400" s="43">
        <f>ROUND(K400*L400*M400*N400,0)</f>
        <v>1300</v>
      </c>
    </row>
    <row r="401" spans="1:15" ht="12.75">
      <c r="A401" t="s">
        <v>75</v>
      </c>
      <c r="B401" t="s">
        <v>76</v>
      </c>
      <c r="D401" t="s">
        <v>50</v>
      </c>
      <c r="E401" s="11">
        <v>5</v>
      </c>
      <c r="F401" s="11">
        <v>0.5</v>
      </c>
      <c r="G401" s="11">
        <v>10</v>
      </c>
      <c r="H401" s="42">
        <v>5.5</v>
      </c>
      <c r="I401" s="11">
        <v>10</v>
      </c>
      <c r="J401" s="43">
        <f>ROUND(E401*F401*G401*H401*I401,0)</f>
        <v>1375</v>
      </c>
      <c r="K401" s="11">
        <v>0.5</v>
      </c>
      <c r="L401" s="11">
        <v>10</v>
      </c>
      <c r="M401" s="42">
        <v>13</v>
      </c>
      <c r="N401" s="11">
        <v>10</v>
      </c>
      <c r="O401" s="43">
        <f>ROUND(K401*L401*M401*N401,0)</f>
        <v>650</v>
      </c>
    </row>
    <row r="402" spans="5:15" ht="12.75">
      <c r="E402" s="11"/>
      <c r="F402" s="11"/>
      <c r="G402" s="11"/>
      <c r="H402" s="42"/>
      <c r="I402" s="11"/>
      <c r="J402" s="43"/>
      <c r="K402" s="11"/>
      <c r="L402" s="11"/>
      <c r="M402" s="42"/>
      <c r="N402" s="11"/>
      <c r="O402" s="14"/>
    </row>
    <row r="403" spans="1:15" ht="12.75">
      <c r="A403" t="s">
        <v>77</v>
      </c>
      <c r="B403" t="s">
        <v>78</v>
      </c>
      <c r="D403" t="s">
        <v>50</v>
      </c>
      <c r="E403" s="11">
        <v>3</v>
      </c>
      <c r="F403" s="11">
        <v>0.5</v>
      </c>
      <c r="G403" s="11">
        <v>10</v>
      </c>
      <c r="H403" s="42">
        <v>16.9</v>
      </c>
      <c r="I403" s="11">
        <v>12</v>
      </c>
      <c r="J403" s="43">
        <f>ROUND(E403*F403*G403*H403*I403,0)</f>
        <v>3042</v>
      </c>
      <c r="K403" s="11">
        <v>0.5</v>
      </c>
      <c r="L403" s="11">
        <v>10</v>
      </c>
      <c r="M403" s="42">
        <v>13</v>
      </c>
      <c r="N403" s="11">
        <v>12</v>
      </c>
      <c r="O403" s="43">
        <f>ROUND(K403*L403*M403*N403,0)</f>
        <v>780</v>
      </c>
    </row>
    <row r="404" spans="1:15" ht="12.75">
      <c r="A404" t="s">
        <v>79</v>
      </c>
      <c r="B404" t="s">
        <v>80</v>
      </c>
      <c r="D404" t="s">
        <v>50</v>
      </c>
      <c r="E404" s="11">
        <v>2</v>
      </c>
      <c r="F404" s="11">
        <v>0.5</v>
      </c>
      <c r="G404" s="11">
        <v>10</v>
      </c>
      <c r="H404" s="42">
        <v>16.9</v>
      </c>
      <c r="I404" s="11">
        <v>6</v>
      </c>
      <c r="J404" s="43">
        <f>ROUND(E404*F404*G404*H404*I404,0)</f>
        <v>1014</v>
      </c>
      <c r="K404" s="11">
        <v>0.5</v>
      </c>
      <c r="L404" s="11">
        <v>10</v>
      </c>
      <c r="M404" s="42">
        <v>13</v>
      </c>
      <c r="N404" s="11">
        <v>6</v>
      </c>
      <c r="O404" s="43">
        <f>ROUND(K404*L404*M404*N404,0)</f>
        <v>390</v>
      </c>
    </row>
    <row r="405" spans="5:15" ht="12.75">
      <c r="E405" s="11"/>
      <c r="F405" s="11"/>
      <c r="G405" s="11"/>
      <c r="H405" s="42"/>
      <c r="I405" s="11"/>
      <c r="J405" s="43"/>
      <c r="K405" s="11"/>
      <c r="L405" s="11"/>
      <c r="M405" s="42"/>
      <c r="N405" s="11"/>
      <c r="O405" s="14"/>
    </row>
    <row r="406" spans="1:15" ht="12.75">
      <c r="A406" t="s">
        <v>81</v>
      </c>
      <c r="B406" t="s">
        <v>82</v>
      </c>
      <c r="D406" t="s">
        <v>50</v>
      </c>
      <c r="E406" s="11">
        <v>10</v>
      </c>
      <c r="F406" s="11">
        <v>0.5</v>
      </c>
      <c r="G406" s="11">
        <v>10</v>
      </c>
      <c r="H406" s="42">
        <v>5.5</v>
      </c>
      <c r="I406" s="11">
        <v>26</v>
      </c>
      <c r="J406" s="43">
        <f>ROUND(E406*F406*G406*H406*I406,0)</f>
        <v>7150</v>
      </c>
      <c r="K406" s="11">
        <v>0.5</v>
      </c>
      <c r="L406" s="11">
        <v>10</v>
      </c>
      <c r="M406" s="42">
        <v>13</v>
      </c>
      <c r="N406" s="11">
        <v>26</v>
      </c>
      <c r="O406" s="43">
        <f>ROUND(K406*L406*M406*N406,0)</f>
        <v>1690</v>
      </c>
    </row>
    <row r="407" spans="1:15" ht="12.75">
      <c r="A407" t="s">
        <v>83</v>
      </c>
      <c r="B407" t="s">
        <v>82</v>
      </c>
      <c r="D407" t="s">
        <v>50</v>
      </c>
      <c r="E407" s="11">
        <v>10</v>
      </c>
      <c r="F407" s="11">
        <v>0.5</v>
      </c>
      <c r="G407" s="11">
        <v>10</v>
      </c>
      <c r="H407" s="42">
        <v>5.5</v>
      </c>
      <c r="I407" s="11">
        <v>22</v>
      </c>
      <c r="J407" s="43">
        <f>ROUND(E407*F407*G407*H407*I407,0)</f>
        <v>6050</v>
      </c>
      <c r="K407" s="11">
        <v>0.5</v>
      </c>
      <c r="L407" s="11">
        <v>10</v>
      </c>
      <c r="M407" s="42">
        <v>13</v>
      </c>
      <c r="N407" s="11">
        <v>22</v>
      </c>
      <c r="O407" s="43">
        <f>ROUND(K407*L407*M407*N407,0)</f>
        <v>1430</v>
      </c>
    </row>
    <row r="408" spans="1:15" ht="12.75">
      <c r="A408" t="s">
        <v>84</v>
      </c>
      <c r="B408" t="s">
        <v>85</v>
      </c>
      <c r="D408" t="s">
        <v>50</v>
      </c>
      <c r="E408" s="11">
        <v>10</v>
      </c>
      <c r="F408" s="11">
        <v>0.5</v>
      </c>
      <c r="G408" s="11">
        <v>10</v>
      </c>
      <c r="H408" s="42">
        <v>5.5</v>
      </c>
      <c r="I408" s="11">
        <v>40</v>
      </c>
      <c r="J408" s="43">
        <f>ROUND(E408*F408*G408*H408*I408,0)</f>
        <v>11000</v>
      </c>
      <c r="K408" s="11">
        <v>0.75</v>
      </c>
      <c r="L408" s="11">
        <v>10</v>
      </c>
      <c r="M408" s="42">
        <v>13</v>
      </c>
      <c r="N408" s="11">
        <v>40</v>
      </c>
      <c r="O408" s="43">
        <f>ROUND(K408*L408*M408*N408,0)</f>
        <v>3900</v>
      </c>
    </row>
    <row r="409" spans="1:15" ht="12.75">
      <c r="A409" t="s">
        <v>86</v>
      </c>
      <c r="B409" t="s">
        <v>85</v>
      </c>
      <c r="D409" t="s">
        <v>50</v>
      </c>
      <c r="E409" s="11">
        <v>10</v>
      </c>
      <c r="F409" s="11">
        <v>0.5</v>
      </c>
      <c r="G409" s="11">
        <v>10</v>
      </c>
      <c r="H409" s="42">
        <v>5.5</v>
      </c>
      <c r="I409" s="11">
        <v>16</v>
      </c>
      <c r="J409" s="43">
        <f>ROUND(E409*F409*G409*H409*I409,0)</f>
        <v>4400</v>
      </c>
      <c r="K409" s="11">
        <v>0.75</v>
      </c>
      <c r="L409" s="11">
        <v>10</v>
      </c>
      <c r="M409" s="42">
        <v>13</v>
      </c>
      <c r="N409" s="11">
        <v>16</v>
      </c>
      <c r="O409" s="43">
        <f>ROUND(K409*L409*M409*N409,0)</f>
        <v>1560</v>
      </c>
    </row>
    <row r="410" spans="8:15" ht="12.75">
      <c r="H410" s="42"/>
      <c r="J410" s="43"/>
      <c r="K410" s="11"/>
      <c r="L410" s="11"/>
      <c r="M410" s="42"/>
      <c r="O410" s="14"/>
    </row>
    <row r="411" spans="1:15" ht="12.75">
      <c r="A411" t="s">
        <v>87</v>
      </c>
      <c r="B411" t="s">
        <v>88</v>
      </c>
      <c r="D411" t="s">
        <v>50</v>
      </c>
      <c r="E411" s="11">
        <v>12</v>
      </c>
      <c r="F411" s="11">
        <v>1</v>
      </c>
      <c r="G411" s="11">
        <v>10</v>
      </c>
      <c r="H411" s="42">
        <v>5.5</v>
      </c>
      <c r="I411" s="11">
        <v>2</v>
      </c>
      <c r="J411" s="43">
        <f>ROUND(E411*F411*G411*H411*I411,0)</f>
        <v>1320</v>
      </c>
      <c r="K411" s="11">
        <v>1</v>
      </c>
      <c r="L411" s="11">
        <v>10</v>
      </c>
      <c r="M411" s="42">
        <v>15</v>
      </c>
      <c r="N411" s="11">
        <v>2</v>
      </c>
      <c r="O411" s="43">
        <f>ROUND(K411*L411*M411*N411,0)</f>
        <v>300</v>
      </c>
    </row>
    <row r="412" spans="1:15" ht="12.75">
      <c r="A412" t="s">
        <v>87</v>
      </c>
      <c r="B412" t="s">
        <v>89</v>
      </c>
      <c r="D412" t="s">
        <v>50</v>
      </c>
      <c r="E412" s="11">
        <v>15</v>
      </c>
      <c r="F412" s="11">
        <v>1.5</v>
      </c>
      <c r="G412" s="11">
        <v>10</v>
      </c>
      <c r="H412" s="42">
        <v>10</v>
      </c>
      <c r="I412" s="11">
        <v>2</v>
      </c>
      <c r="J412" s="43">
        <f>ROUND(E412*F412*G412*H412*I412,0)</f>
        <v>4500</v>
      </c>
      <c r="K412" s="11">
        <v>2</v>
      </c>
      <c r="L412" s="11">
        <v>10</v>
      </c>
      <c r="M412" s="42">
        <v>15</v>
      </c>
      <c r="N412" s="11">
        <v>2</v>
      </c>
      <c r="O412" s="43">
        <f>ROUND(K412*L412*M412*N412,0)</f>
        <v>600</v>
      </c>
    </row>
    <row r="413" spans="1:15" ht="12.75">
      <c r="A413" t="s">
        <v>87</v>
      </c>
      <c r="B413" t="s">
        <v>90</v>
      </c>
      <c r="D413" t="s">
        <v>50</v>
      </c>
      <c r="E413" s="11">
        <v>15</v>
      </c>
      <c r="F413" s="11">
        <v>1.5</v>
      </c>
      <c r="G413" s="11">
        <v>10</v>
      </c>
      <c r="H413" s="42">
        <v>10</v>
      </c>
      <c r="I413" s="11">
        <v>2</v>
      </c>
      <c r="J413" s="43">
        <f>ROUND(E413*F413*G413*H413*I413,0)</f>
        <v>4500</v>
      </c>
      <c r="K413" s="11">
        <v>2</v>
      </c>
      <c r="L413" s="11">
        <v>10</v>
      </c>
      <c r="M413" s="42">
        <v>15</v>
      </c>
      <c r="N413" s="11">
        <v>2</v>
      </c>
      <c r="O413" s="43">
        <f>ROUND(K413*L413*M413*N413,0)</f>
        <v>600</v>
      </c>
    </row>
    <row r="414" spans="1:15" ht="12.75">
      <c r="A414" t="s">
        <v>87</v>
      </c>
      <c r="B414" t="s">
        <v>91</v>
      </c>
      <c r="D414" t="s">
        <v>50</v>
      </c>
      <c r="E414" s="11">
        <v>16</v>
      </c>
      <c r="F414" s="11">
        <v>4</v>
      </c>
      <c r="G414" s="11">
        <v>10</v>
      </c>
      <c r="H414" s="42">
        <v>10</v>
      </c>
      <c r="I414" s="11">
        <v>2</v>
      </c>
      <c r="J414" s="43">
        <f>ROUND(E414*F414*G414*H414*I414,0)</f>
        <v>12800</v>
      </c>
      <c r="K414" s="11">
        <v>5</v>
      </c>
      <c r="L414" s="11">
        <v>10</v>
      </c>
      <c r="M414" s="42">
        <v>35</v>
      </c>
      <c r="N414" s="11">
        <v>2</v>
      </c>
      <c r="O414" s="43">
        <f>ROUND(K414*L414*M414*N414,0)</f>
        <v>3500</v>
      </c>
    </row>
    <row r="415" spans="1:15" ht="12.75">
      <c r="A415" t="s">
        <v>87</v>
      </c>
      <c r="B415" t="s">
        <v>92</v>
      </c>
      <c r="D415" t="s">
        <v>50</v>
      </c>
      <c r="E415" s="11">
        <v>16</v>
      </c>
      <c r="F415" s="11">
        <v>4</v>
      </c>
      <c r="G415" s="11">
        <v>10</v>
      </c>
      <c r="H415" s="42">
        <v>10</v>
      </c>
      <c r="I415" s="11">
        <v>2</v>
      </c>
      <c r="J415" s="43">
        <f>ROUND(E415*F415*G415*H415*I415,0)</f>
        <v>12800</v>
      </c>
      <c r="K415" s="11">
        <v>5</v>
      </c>
      <c r="L415" s="11">
        <v>10</v>
      </c>
      <c r="M415" s="42">
        <v>35</v>
      </c>
      <c r="N415" s="11">
        <v>2</v>
      </c>
      <c r="O415" s="43">
        <f>ROUND(K415*L415*M415*N415,0)</f>
        <v>3500</v>
      </c>
    </row>
    <row r="416" spans="5:15" ht="12.75">
      <c r="E416" s="11"/>
      <c r="F416" s="11"/>
      <c r="G416" s="11"/>
      <c r="H416" s="42"/>
      <c r="J416" s="43"/>
      <c r="K416" s="11"/>
      <c r="L416" s="11"/>
      <c r="M416" s="42"/>
      <c r="N416" s="11"/>
      <c r="O416" s="14"/>
    </row>
    <row r="417" spans="1:15" ht="12.75">
      <c r="A417" t="s">
        <v>93</v>
      </c>
      <c r="B417" t="s">
        <v>94</v>
      </c>
      <c r="D417" t="s">
        <v>50</v>
      </c>
      <c r="E417" s="11">
        <v>8</v>
      </c>
      <c r="F417" s="11">
        <v>1</v>
      </c>
      <c r="G417" s="11">
        <v>10</v>
      </c>
      <c r="H417" s="42">
        <v>5.5</v>
      </c>
      <c r="I417" s="11">
        <v>3</v>
      </c>
      <c r="J417" s="43">
        <f>ROUND(E417*F417*G417*H417*I417,0)</f>
        <v>1320</v>
      </c>
      <c r="K417" s="11">
        <v>1</v>
      </c>
      <c r="L417" s="11">
        <v>10</v>
      </c>
      <c r="M417" s="42">
        <v>13</v>
      </c>
      <c r="N417" s="11">
        <v>3</v>
      </c>
      <c r="O417" s="43">
        <f>ROUND(K417*L417*M417*N417,0)</f>
        <v>390</v>
      </c>
    </row>
    <row r="418" spans="1:15" ht="12.75">
      <c r="A418" t="s">
        <v>93</v>
      </c>
      <c r="B418" t="s">
        <v>95</v>
      </c>
      <c r="D418" t="s">
        <v>50</v>
      </c>
      <c r="E418" s="11">
        <v>6</v>
      </c>
      <c r="F418" s="11">
        <v>1</v>
      </c>
      <c r="G418" s="11">
        <v>10</v>
      </c>
      <c r="H418" s="42">
        <v>5.5</v>
      </c>
      <c r="I418" s="11">
        <v>2</v>
      </c>
      <c r="J418" s="43">
        <f>ROUND(E418*F418*G418*H418*I418,0)</f>
        <v>660</v>
      </c>
      <c r="K418" s="11">
        <v>1</v>
      </c>
      <c r="L418" s="11">
        <v>10</v>
      </c>
      <c r="M418" s="42">
        <v>13</v>
      </c>
      <c r="N418" s="11">
        <v>2</v>
      </c>
      <c r="O418" s="43">
        <f>ROUND(K418*L418*M418*N418,0)</f>
        <v>260</v>
      </c>
    </row>
    <row r="419" spans="5:15" ht="12.75">
      <c r="E419" s="11"/>
      <c r="F419" s="11"/>
      <c r="G419" s="11"/>
      <c r="H419" s="42"/>
      <c r="I419" s="11"/>
      <c r="J419" s="43"/>
      <c r="K419" s="11"/>
      <c r="L419" s="11"/>
      <c r="M419" s="42"/>
      <c r="N419" s="11"/>
      <c r="O419" s="14"/>
    </row>
    <row r="420" spans="1:15" ht="12.75">
      <c r="A420" t="s">
        <v>96</v>
      </c>
      <c r="D420" t="s">
        <v>50</v>
      </c>
      <c r="E420" s="11">
        <v>10</v>
      </c>
      <c r="F420" s="11">
        <v>12</v>
      </c>
      <c r="G420" s="11">
        <v>10</v>
      </c>
      <c r="H420" s="42">
        <v>6.1</v>
      </c>
      <c r="I420" s="11">
        <v>1</v>
      </c>
      <c r="J420" s="43">
        <f>ROUND(E420*F420*G420*H420*I420,0)</f>
        <v>7320</v>
      </c>
      <c r="K420" s="11">
        <v>12</v>
      </c>
      <c r="L420" s="11">
        <v>10</v>
      </c>
      <c r="M420" s="42">
        <v>27.5</v>
      </c>
      <c r="N420" s="11">
        <v>1</v>
      </c>
      <c r="O420" s="43">
        <f>ROUND(K420*L420*M420*N420,0)</f>
        <v>3300</v>
      </c>
    </row>
    <row r="421" spans="5:15" ht="12.75">
      <c r="E421" s="11"/>
      <c r="F421" s="11"/>
      <c r="G421" s="11"/>
      <c r="H421" s="42"/>
      <c r="I421" s="11">
        <v>1</v>
      </c>
      <c r="J421" s="43"/>
      <c r="K421" s="11">
        <v>12</v>
      </c>
      <c r="L421" s="11">
        <v>10</v>
      </c>
      <c r="M421" s="42">
        <v>13</v>
      </c>
      <c r="N421" s="11">
        <v>1</v>
      </c>
      <c r="O421" s="43">
        <f>ROUND(K421*L421*M421*N421,0)</f>
        <v>1560</v>
      </c>
    </row>
    <row r="422" spans="5:15" ht="12.75">
      <c r="E422" s="11"/>
      <c r="F422" s="11"/>
      <c r="G422" s="11"/>
      <c r="H422" s="42"/>
      <c r="J422" s="43"/>
      <c r="K422" s="11"/>
      <c r="L422" s="11"/>
      <c r="M422" s="42"/>
      <c r="N422" s="11"/>
      <c r="O422" s="14"/>
    </row>
    <row r="423" spans="1:15" ht="12.75">
      <c r="A423" t="s">
        <v>97</v>
      </c>
      <c r="B423" t="s">
        <v>98</v>
      </c>
      <c r="D423" t="s">
        <v>50</v>
      </c>
      <c r="E423" s="11"/>
      <c r="F423" s="11"/>
      <c r="G423" s="11"/>
      <c r="H423" s="42"/>
      <c r="J423" s="43"/>
      <c r="K423" s="11">
        <f>6.5*5</f>
        <v>32.5</v>
      </c>
      <c r="L423" s="11">
        <v>10</v>
      </c>
      <c r="M423" s="42">
        <v>17</v>
      </c>
      <c r="N423" s="11">
        <v>1</v>
      </c>
      <c r="O423" s="43">
        <f>ROUND(K423*L423*M423*N423,0)</f>
        <v>5525</v>
      </c>
    </row>
    <row r="424" spans="1:15" ht="12.75">
      <c r="A424" t="s">
        <v>97</v>
      </c>
      <c r="B424" t="s">
        <v>99</v>
      </c>
      <c r="D424" t="s">
        <v>50</v>
      </c>
      <c r="E424" s="11"/>
      <c r="F424" s="11"/>
      <c r="G424" s="11"/>
      <c r="H424" s="42"/>
      <c r="J424" s="43"/>
      <c r="K424" s="11">
        <f>3*5</f>
        <v>15</v>
      </c>
      <c r="L424" s="11">
        <v>10</v>
      </c>
      <c r="M424" s="42">
        <v>17</v>
      </c>
      <c r="N424" s="11">
        <v>1</v>
      </c>
      <c r="O424" s="43">
        <f>ROUND(K424*L424*M424*N424,0)</f>
        <v>2550</v>
      </c>
    </row>
    <row r="425" spans="1:15" ht="12.75">
      <c r="A425" t="s">
        <v>100</v>
      </c>
      <c r="B425" t="s">
        <v>101</v>
      </c>
      <c r="D425" t="s">
        <v>50</v>
      </c>
      <c r="E425" s="11"/>
      <c r="F425" s="11"/>
      <c r="G425" s="11"/>
      <c r="H425" s="42"/>
      <c r="J425" s="43"/>
      <c r="K425" s="11">
        <f>4*2</f>
        <v>8</v>
      </c>
      <c r="L425" s="11">
        <v>10</v>
      </c>
      <c r="M425" s="42">
        <v>17</v>
      </c>
      <c r="N425" s="11">
        <v>1</v>
      </c>
      <c r="O425" s="43">
        <f>ROUND(K425*L425*M425*N425,0)</f>
        <v>1360</v>
      </c>
    </row>
    <row r="426" spans="1:15" ht="12.75">
      <c r="A426" t="s">
        <v>105</v>
      </c>
      <c r="B426" t="s">
        <v>99</v>
      </c>
      <c r="D426" t="s">
        <v>50</v>
      </c>
      <c r="E426" s="11"/>
      <c r="F426" s="11"/>
      <c r="G426" s="11"/>
      <c r="H426" s="42"/>
      <c r="J426" s="43"/>
      <c r="K426" s="11">
        <f>3*5</f>
        <v>15</v>
      </c>
      <c r="L426" s="11">
        <v>10</v>
      </c>
      <c r="M426" s="42">
        <v>11</v>
      </c>
      <c r="N426" s="11">
        <v>1</v>
      </c>
      <c r="O426" s="43">
        <f>ROUND(K426*L426*M426*N426,0)</f>
        <v>1650</v>
      </c>
    </row>
    <row r="427" spans="1:15" ht="12.75">
      <c r="A427" t="s">
        <v>106</v>
      </c>
      <c r="B427" t="s">
        <v>101</v>
      </c>
      <c r="D427" t="s">
        <v>50</v>
      </c>
      <c r="E427" s="11"/>
      <c r="F427" s="11"/>
      <c r="G427" s="11"/>
      <c r="H427" s="42"/>
      <c r="J427" s="43"/>
      <c r="K427" s="11">
        <f>4*2</f>
        <v>8</v>
      </c>
      <c r="L427" s="11">
        <v>10</v>
      </c>
      <c r="M427" s="42">
        <v>11</v>
      </c>
      <c r="N427" s="11">
        <v>2</v>
      </c>
      <c r="O427" s="43">
        <f>ROUND(K427*L427*M427*N427,0)</f>
        <v>1760</v>
      </c>
    </row>
    <row r="428" spans="5:15" ht="12.75">
      <c r="E428" s="11"/>
      <c r="F428" s="11"/>
      <c r="G428" s="11"/>
      <c r="H428" s="42"/>
      <c r="J428" s="43"/>
      <c r="K428" s="11"/>
      <c r="L428" s="11"/>
      <c r="M428" s="42"/>
      <c r="N428" s="11"/>
      <c r="O428" s="43"/>
    </row>
    <row r="429" spans="5:15" ht="12.75">
      <c r="E429" s="11"/>
      <c r="F429" s="11"/>
      <c r="G429" s="11"/>
      <c r="H429" s="42"/>
      <c r="J429" s="43"/>
      <c r="K429" s="11"/>
      <c r="L429" s="11"/>
      <c r="M429" s="42"/>
      <c r="N429" s="11"/>
      <c r="O429" s="43"/>
    </row>
    <row r="430" spans="5:15" ht="12.75">
      <c r="E430" s="11"/>
      <c r="F430" s="11"/>
      <c r="G430" s="11"/>
      <c r="H430" s="42"/>
      <c r="J430" s="43"/>
      <c r="K430" s="11"/>
      <c r="L430" s="11"/>
      <c r="M430" s="42"/>
      <c r="N430" s="11"/>
      <c r="O430" s="43"/>
    </row>
    <row r="431" spans="6:16" ht="12.75">
      <c r="F431" s="11"/>
      <c r="G431" s="11"/>
      <c r="H431" s="42"/>
      <c r="M431" s="42"/>
      <c r="P431" s="13"/>
    </row>
    <row r="432" spans="6:16" ht="12.75">
      <c r="F432" s="11"/>
      <c r="G432" s="11"/>
      <c r="I432" s="9" t="s">
        <v>102</v>
      </c>
      <c r="J432" s="44">
        <f>SUM(J398:J431)</f>
        <v>84696</v>
      </c>
      <c r="K432" s="9"/>
      <c r="L432" s="9"/>
      <c r="M432" s="45"/>
      <c r="N432" s="9"/>
      <c r="O432" s="44">
        <f>SUM(O398:O431)</f>
        <v>39205</v>
      </c>
      <c r="P432" s="46"/>
    </row>
    <row r="433" spans="6:16" ht="12.75">
      <c r="F433" s="11"/>
      <c r="G433" s="11"/>
      <c r="I433" s="9"/>
      <c r="J433" s="44"/>
      <c r="K433" s="9"/>
      <c r="L433" s="9"/>
      <c r="M433" s="45"/>
      <c r="N433" s="9"/>
      <c r="O433" s="44"/>
      <c r="P433" s="46"/>
    </row>
    <row r="434" spans="6:16" ht="12.75">
      <c r="F434" s="11"/>
      <c r="G434" s="11"/>
      <c r="I434" s="9"/>
      <c r="J434" s="44"/>
      <c r="K434" s="9"/>
      <c r="L434" s="9"/>
      <c r="M434" s="45"/>
      <c r="N434" s="3" t="s">
        <v>103</v>
      </c>
      <c r="O434" s="44">
        <f>O432*1.105</f>
        <v>43321.525</v>
      </c>
      <c r="P434" s="46"/>
    </row>
    <row r="435" spans="6:16" ht="13.5" thickBot="1">
      <c r="F435" s="11"/>
      <c r="G435" s="11"/>
      <c r="I435" s="9"/>
      <c r="J435" s="44"/>
      <c r="K435" s="9"/>
      <c r="L435" s="9"/>
      <c r="M435" s="45"/>
      <c r="N435" s="3"/>
      <c r="O435" s="44"/>
      <c r="P435" s="46"/>
    </row>
    <row r="436" spans="1:16" ht="13.5" thickBot="1">
      <c r="A436" s="19"/>
      <c r="B436" s="20"/>
      <c r="C436" s="20"/>
      <c r="D436" s="21" t="s">
        <v>52</v>
      </c>
      <c r="E436" s="21" t="s">
        <v>52</v>
      </c>
      <c r="F436" s="21" t="s">
        <v>52</v>
      </c>
      <c r="G436" s="21" t="s">
        <v>52</v>
      </c>
      <c r="H436" s="21" t="s">
        <v>53</v>
      </c>
      <c r="I436" s="21" t="s">
        <v>54</v>
      </c>
      <c r="J436" s="22"/>
      <c r="K436" s="23" t="s">
        <v>55</v>
      </c>
      <c r="L436" s="24"/>
      <c r="M436" s="24"/>
      <c r="N436" s="25"/>
      <c r="O436" s="26"/>
      <c r="P436" s="27"/>
    </row>
    <row r="437" spans="1:16" ht="39" thickBot="1">
      <c r="A437" s="47" t="s">
        <v>56</v>
      </c>
      <c r="B437" s="48" t="s">
        <v>57</v>
      </c>
      <c r="C437" s="49" t="s">
        <v>58</v>
      </c>
      <c r="D437" s="49" t="s">
        <v>59</v>
      </c>
      <c r="E437" s="48" t="s">
        <v>60</v>
      </c>
      <c r="F437" s="49" t="s">
        <v>61</v>
      </c>
      <c r="G437" s="48" t="s">
        <v>62</v>
      </c>
      <c r="H437" s="50" t="s">
        <v>63</v>
      </c>
      <c r="I437" s="50" t="s">
        <v>64</v>
      </c>
      <c r="J437" s="51" t="s">
        <v>65</v>
      </c>
      <c r="K437" s="52" t="s">
        <v>66</v>
      </c>
      <c r="L437" s="53" t="s">
        <v>67</v>
      </c>
      <c r="M437" s="53" t="s">
        <v>68</v>
      </c>
      <c r="N437" s="54" t="s">
        <v>108</v>
      </c>
      <c r="O437" s="55" t="s">
        <v>70</v>
      </c>
      <c r="P437" s="56" t="s">
        <v>71</v>
      </c>
    </row>
    <row r="438" ht="12.75">
      <c r="A438" s="9" t="s">
        <v>109</v>
      </c>
    </row>
    <row r="439" spans="1:15" ht="12.75">
      <c r="A439" t="s">
        <v>73</v>
      </c>
      <c r="B439" t="s">
        <v>110</v>
      </c>
      <c r="D439" s="11">
        <v>5</v>
      </c>
      <c r="E439" s="11">
        <v>5</v>
      </c>
      <c r="F439" s="11">
        <v>0.5</v>
      </c>
      <c r="G439" s="11">
        <v>9</v>
      </c>
      <c r="H439" s="42">
        <v>9.5</v>
      </c>
      <c r="I439" s="11">
        <v>6</v>
      </c>
      <c r="J439" s="43">
        <f>ROUND(D439*E439*F439*G439*H439*I439,0)</f>
        <v>6413</v>
      </c>
      <c r="K439" s="11">
        <v>0.5</v>
      </c>
      <c r="L439" s="11">
        <v>9</v>
      </c>
      <c r="M439" s="42">
        <v>13</v>
      </c>
      <c r="N439" s="11">
        <f>SUM(D439*I439)</f>
        <v>30</v>
      </c>
      <c r="O439" s="43">
        <f>ROUND(K439*L439*M439*N439,0)</f>
        <v>1755</v>
      </c>
    </row>
    <row r="440" spans="1:15" ht="12.75">
      <c r="A440" t="s">
        <v>111</v>
      </c>
      <c r="B440" t="s">
        <v>110</v>
      </c>
      <c r="D440" s="11">
        <v>1</v>
      </c>
      <c r="E440" s="11">
        <v>5</v>
      </c>
      <c r="F440" s="11">
        <v>0.5</v>
      </c>
      <c r="G440" s="11">
        <v>9</v>
      </c>
      <c r="H440" s="42">
        <v>9.5</v>
      </c>
      <c r="I440" s="11">
        <v>4</v>
      </c>
      <c r="J440" s="43">
        <f>ROUND(D440*E440*F440*G440*H440*I440,0)</f>
        <v>855</v>
      </c>
      <c r="K440" s="11">
        <v>0.5</v>
      </c>
      <c r="L440" s="11">
        <v>9</v>
      </c>
      <c r="M440" s="42">
        <v>13</v>
      </c>
      <c r="N440" s="11">
        <f aca="true" t="shared" si="3" ref="N440:N456">SUM(D440*I440)</f>
        <v>4</v>
      </c>
      <c r="O440" s="43">
        <f>ROUND(K440*L440*M440*N440,0)</f>
        <v>234</v>
      </c>
    </row>
    <row r="441" spans="1:15" ht="12.75">
      <c r="A441" t="s">
        <v>73</v>
      </c>
      <c r="B441" t="s">
        <v>112</v>
      </c>
      <c r="D441" s="11">
        <v>5</v>
      </c>
      <c r="E441" s="11">
        <v>4</v>
      </c>
      <c r="F441" s="11">
        <v>0.5</v>
      </c>
      <c r="G441" s="11">
        <v>9</v>
      </c>
      <c r="H441" s="42">
        <v>9.5</v>
      </c>
      <c r="I441" s="11">
        <v>20</v>
      </c>
      <c r="J441" s="43">
        <f>ROUND(D441*E441*F441*G441*H441*I441,0)</f>
        <v>17100</v>
      </c>
      <c r="K441" s="11">
        <v>0.5</v>
      </c>
      <c r="L441" s="11">
        <v>9</v>
      </c>
      <c r="M441" s="42">
        <v>13</v>
      </c>
      <c r="N441" s="11">
        <f t="shared" si="3"/>
        <v>100</v>
      </c>
      <c r="O441" s="43">
        <f>ROUND(K441*L441*M441*N441,0)</f>
        <v>5850</v>
      </c>
    </row>
    <row r="442" spans="1:15" ht="12.75">
      <c r="A442" t="s">
        <v>111</v>
      </c>
      <c r="B442" t="s">
        <v>112</v>
      </c>
      <c r="D442" s="11">
        <v>1</v>
      </c>
      <c r="E442" s="11">
        <v>4</v>
      </c>
      <c r="F442" s="11">
        <v>0.5</v>
      </c>
      <c r="G442" s="11">
        <v>9</v>
      </c>
      <c r="H442" s="42">
        <v>9.5</v>
      </c>
      <c r="I442" s="11">
        <v>10</v>
      </c>
      <c r="J442" s="43">
        <f>ROUND(D440*E440*F440*G440*H440*I442,0)</f>
        <v>2138</v>
      </c>
      <c r="K442" s="11">
        <v>0.5</v>
      </c>
      <c r="L442" s="11">
        <v>9</v>
      </c>
      <c r="M442" s="42">
        <v>13</v>
      </c>
      <c r="N442" s="11">
        <f t="shared" si="3"/>
        <v>10</v>
      </c>
      <c r="O442" s="43">
        <f>ROUND(K442*L442*M442*N442,0)</f>
        <v>585</v>
      </c>
    </row>
    <row r="443" spans="7:14" ht="12.75">
      <c r="G443" s="11"/>
      <c r="I443" s="11"/>
      <c r="J443" s="43"/>
      <c r="K443" s="11"/>
      <c r="L443" s="11"/>
      <c r="N443" s="11"/>
    </row>
    <row r="444" spans="1:15" ht="12.75">
      <c r="A444" t="s">
        <v>77</v>
      </c>
      <c r="B444" t="s">
        <v>78</v>
      </c>
      <c r="D444" s="11">
        <v>5</v>
      </c>
      <c r="E444" s="11">
        <v>2</v>
      </c>
      <c r="F444" s="11">
        <v>0.5</v>
      </c>
      <c r="G444" s="11">
        <v>9</v>
      </c>
      <c r="H444" s="42">
        <v>16.9</v>
      </c>
      <c r="I444" s="11">
        <v>12</v>
      </c>
      <c r="J444" s="43">
        <f>ROUND(D444*E444*F444*G444*H444*I444,0)</f>
        <v>9126</v>
      </c>
      <c r="K444" s="11">
        <v>0.5</v>
      </c>
      <c r="L444" s="11">
        <v>9</v>
      </c>
      <c r="M444" s="42">
        <v>13</v>
      </c>
      <c r="N444" s="11">
        <f t="shared" si="3"/>
        <v>60</v>
      </c>
      <c r="O444" s="43">
        <f>ROUND(K444*L444*M444*N444,0)</f>
        <v>3510</v>
      </c>
    </row>
    <row r="445" spans="1:15" ht="12.75">
      <c r="A445" t="s">
        <v>113</v>
      </c>
      <c r="B445" t="s">
        <v>80</v>
      </c>
      <c r="D445" s="11">
        <v>1</v>
      </c>
      <c r="E445" s="11">
        <v>2</v>
      </c>
      <c r="F445" s="11">
        <v>0.5</v>
      </c>
      <c r="G445" s="11">
        <v>9</v>
      </c>
      <c r="H445" s="42">
        <v>16.9</v>
      </c>
      <c r="I445" s="11">
        <v>6</v>
      </c>
      <c r="J445" s="43">
        <f>ROUND(D445*E445*F445*G445*H445*I445,0)</f>
        <v>913</v>
      </c>
      <c r="K445" s="11">
        <v>0.5</v>
      </c>
      <c r="L445" s="11">
        <v>9</v>
      </c>
      <c r="M445" s="42">
        <v>13</v>
      </c>
      <c r="N445" s="11">
        <f t="shared" si="3"/>
        <v>6</v>
      </c>
      <c r="O445" s="43">
        <f>ROUND(K445*L445*M445*N445,0)</f>
        <v>351</v>
      </c>
    </row>
    <row r="446" spans="4:14" ht="12.75">
      <c r="D446" s="11"/>
      <c r="E446" s="11"/>
      <c r="F446" s="11"/>
      <c r="G446" s="11"/>
      <c r="I446" s="11"/>
      <c r="K446" s="11"/>
      <c r="L446" s="11"/>
      <c r="N446" s="11"/>
    </row>
    <row r="447" spans="1:15" ht="12.75">
      <c r="A447" t="s">
        <v>81</v>
      </c>
      <c r="B447" t="s">
        <v>114</v>
      </c>
      <c r="D447" s="11">
        <v>5</v>
      </c>
      <c r="E447" s="11">
        <v>6</v>
      </c>
      <c r="F447" s="11">
        <v>0.5</v>
      </c>
      <c r="G447" s="11">
        <v>9</v>
      </c>
      <c r="H447" s="42">
        <v>6.1</v>
      </c>
      <c r="I447" s="11">
        <v>26</v>
      </c>
      <c r="J447" s="43">
        <f>ROUND(D447*E447*F447*G447*H447*I447,0)</f>
        <v>21411</v>
      </c>
      <c r="K447" s="11">
        <v>0.5</v>
      </c>
      <c r="L447" s="11">
        <v>9</v>
      </c>
      <c r="M447" s="42">
        <v>13</v>
      </c>
      <c r="N447" s="11">
        <f t="shared" si="3"/>
        <v>130</v>
      </c>
      <c r="O447" s="43">
        <f>ROUND(K447*L447*M447*N447,0)</f>
        <v>7605</v>
      </c>
    </row>
    <row r="448" spans="1:15" ht="12.75">
      <c r="A448" t="s">
        <v>115</v>
      </c>
      <c r="B448" t="s">
        <v>114</v>
      </c>
      <c r="D448" s="11">
        <v>1</v>
      </c>
      <c r="E448" s="11">
        <v>6</v>
      </c>
      <c r="F448" s="11">
        <v>0.5</v>
      </c>
      <c r="G448" s="11">
        <v>9</v>
      </c>
      <c r="H448" s="42">
        <v>6.1</v>
      </c>
      <c r="I448" s="11">
        <v>22</v>
      </c>
      <c r="J448" s="43">
        <f>ROUND(D448*E448*F448*G448*H448*I448,0)</f>
        <v>3623</v>
      </c>
      <c r="K448" s="11">
        <v>0.5</v>
      </c>
      <c r="L448" s="11">
        <v>9</v>
      </c>
      <c r="M448" s="42">
        <v>13</v>
      </c>
      <c r="N448" s="11">
        <f t="shared" si="3"/>
        <v>22</v>
      </c>
      <c r="O448" s="43">
        <f>ROUND(K448*L448*M448*N448,0)</f>
        <v>1287</v>
      </c>
    </row>
    <row r="449" spans="1:15" ht="12.75">
      <c r="A449" t="s">
        <v>84</v>
      </c>
      <c r="B449" t="s">
        <v>85</v>
      </c>
      <c r="D449" s="11">
        <v>5</v>
      </c>
      <c r="E449" s="11">
        <v>6</v>
      </c>
      <c r="F449" s="11">
        <v>1</v>
      </c>
      <c r="G449" s="11">
        <v>9</v>
      </c>
      <c r="H449" s="42">
        <v>6.1</v>
      </c>
      <c r="I449" s="11">
        <v>40</v>
      </c>
      <c r="J449" s="43">
        <f>ROUND(D449*E449*F449*G449*H449*I449,0)</f>
        <v>65880</v>
      </c>
      <c r="K449" s="11">
        <v>0.75</v>
      </c>
      <c r="L449" s="11">
        <v>9</v>
      </c>
      <c r="M449" s="42">
        <v>13</v>
      </c>
      <c r="N449" s="11">
        <f t="shared" si="3"/>
        <v>200</v>
      </c>
      <c r="O449" s="43">
        <f>ROUND(K449*L449*M449*N449,0)</f>
        <v>17550</v>
      </c>
    </row>
    <row r="450" spans="1:15" ht="12.75">
      <c r="A450" t="s">
        <v>116</v>
      </c>
      <c r="B450" t="s">
        <v>85</v>
      </c>
      <c r="D450" s="11">
        <v>1</v>
      </c>
      <c r="E450" s="11">
        <v>6</v>
      </c>
      <c r="F450" s="11">
        <v>1</v>
      </c>
      <c r="G450" s="11">
        <v>9</v>
      </c>
      <c r="H450" s="42">
        <v>6.1</v>
      </c>
      <c r="I450" s="11">
        <v>16</v>
      </c>
      <c r="J450" s="43">
        <f>ROUND(D450*E450*F450*G450*H450*I450,0)</f>
        <v>5270</v>
      </c>
      <c r="K450" s="11">
        <v>0.75</v>
      </c>
      <c r="L450" s="11">
        <v>9</v>
      </c>
      <c r="M450" s="42">
        <v>13</v>
      </c>
      <c r="N450" s="11">
        <f t="shared" si="3"/>
        <v>16</v>
      </c>
      <c r="O450" s="43">
        <f>ROUND(K450*L450*M450*N450,0)</f>
        <v>1404</v>
      </c>
    </row>
    <row r="451" spans="4:14" ht="12.75">
      <c r="D451" s="11"/>
      <c r="E451" s="11"/>
      <c r="F451" s="11"/>
      <c r="K451" s="11"/>
      <c r="N451" s="11"/>
    </row>
    <row r="452" spans="1:15" ht="12.75">
      <c r="A452" t="s">
        <v>87</v>
      </c>
      <c r="B452" t="s">
        <v>88</v>
      </c>
      <c r="D452" s="11">
        <v>5</v>
      </c>
      <c r="E452" s="11">
        <v>6</v>
      </c>
      <c r="F452" s="11">
        <v>1</v>
      </c>
      <c r="G452" s="11">
        <v>9</v>
      </c>
      <c r="H452" s="42">
        <v>8</v>
      </c>
      <c r="I452" s="57">
        <v>2</v>
      </c>
      <c r="J452" s="43">
        <f>ROUND(D452*E452*F452*G452*H452*I452,0)</f>
        <v>4320</v>
      </c>
      <c r="K452" s="11">
        <v>1</v>
      </c>
      <c r="L452" s="11">
        <v>9</v>
      </c>
      <c r="M452" s="42">
        <v>15</v>
      </c>
      <c r="N452" s="11">
        <f t="shared" si="3"/>
        <v>10</v>
      </c>
      <c r="O452" s="43">
        <f>ROUND(K452*L452*M452*N452,0)</f>
        <v>1350</v>
      </c>
    </row>
    <row r="453" spans="1:15" ht="12.75">
      <c r="A453" t="s">
        <v>87</v>
      </c>
      <c r="B453" t="s">
        <v>89</v>
      </c>
      <c r="D453" s="11">
        <v>2</v>
      </c>
      <c r="E453" s="11">
        <v>12</v>
      </c>
      <c r="F453" s="11">
        <v>1</v>
      </c>
      <c r="G453" s="11">
        <v>9</v>
      </c>
      <c r="H453" s="42">
        <v>10</v>
      </c>
      <c r="I453" s="57">
        <v>1</v>
      </c>
      <c r="J453" s="43">
        <f>ROUND(D453*E453*F453*G453*H453*I453,0)</f>
        <v>2160</v>
      </c>
      <c r="K453" s="11">
        <v>2</v>
      </c>
      <c r="L453" s="11">
        <v>9</v>
      </c>
      <c r="M453" s="42">
        <v>15</v>
      </c>
      <c r="N453" s="11">
        <f t="shared" si="3"/>
        <v>2</v>
      </c>
      <c r="O453" s="43">
        <f>ROUND(K453*L453*M453*N453,0)</f>
        <v>540</v>
      </c>
    </row>
    <row r="454" spans="1:15" ht="12.75">
      <c r="A454" t="s">
        <v>87</v>
      </c>
      <c r="B454" t="s">
        <v>90</v>
      </c>
      <c r="D454" s="11">
        <v>2</v>
      </c>
      <c r="E454" s="11">
        <v>12</v>
      </c>
      <c r="F454" s="11">
        <v>1</v>
      </c>
      <c r="G454" s="11">
        <v>9</v>
      </c>
      <c r="H454" s="42">
        <v>10</v>
      </c>
      <c r="I454" s="57">
        <v>1</v>
      </c>
      <c r="J454" s="43">
        <f>ROUND(D454*E454*F454*G454*H454*I454,0)</f>
        <v>2160</v>
      </c>
      <c r="K454" s="11">
        <v>2</v>
      </c>
      <c r="L454" s="11">
        <v>9</v>
      </c>
      <c r="M454" s="42">
        <v>15</v>
      </c>
      <c r="N454" s="11">
        <f t="shared" si="3"/>
        <v>2</v>
      </c>
      <c r="O454" s="43">
        <f>ROUND(K454*L454*M454*N454,0)</f>
        <v>540</v>
      </c>
    </row>
    <row r="455" spans="1:15" ht="12.75">
      <c r="A455" t="s">
        <v>87</v>
      </c>
      <c r="B455" t="s">
        <v>91</v>
      </c>
      <c r="D455" s="11">
        <v>1</v>
      </c>
      <c r="E455" s="11">
        <v>12</v>
      </c>
      <c r="F455" s="11">
        <v>4</v>
      </c>
      <c r="G455" s="11">
        <v>9</v>
      </c>
      <c r="H455" s="42">
        <v>5.63</v>
      </c>
      <c r="I455" s="57">
        <v>1</v>
      </c>
      <c r="J455" s="43">
        <f>ROUND(D455*E455*F455*G455*H455*I455,0)</f>
        <v>2432</v>
      </c>
      <c r="K455" s="11">
        <v>5</v>
      </c>
      <c r="L455" s="11">
        <v>9</v>
      </c>
      <c r="M455" s="42">
        <v>35</v>
      </c>
      <c r="N455" s="11">
        <f t="shared" si="3"/>
        <v>1</v>
      </c>
      <c r="O455" s="43">
        <f>ROUND(K455*L455*M455*N455,0)</f>
        <v>1575</v>
      </c>
    </row>
    <row r="456" spans="1:15" ht="12.75">
      <c r="A456" t="s">
        <v>87</v>
      </c>
      <c r="B456" t="s">
        <v>92</v>
      </c>
      <c r="D456" s="11">
        <v>1</v>
      </c>
      <c r="E456" s="11">
        <v>12</v>
      </c>
      <c r="F456" s="11">
        <v>4</v>
      </c>
      <c r="G456" s="11">
        <v>9</v>
      </c>
      <c r="H456" s="42">
        <v>7.5</v>
      </c>
      <c r="I456" s="57">
        <v>1</v>
      </c>
      <c r="J456" s="43">
        <f>ROUND(D456*E456*F456*G456*H456*I456,0)</f>
        <v>3240</v>
      </c>
      <c r="K456" s="11">
        <v>5</v>
      </c>
      <c r="L456" s="11">
        <v>9</v>
      </c>
      <c r="M456" s="42">
        <v>35</v>
      </c>
      <c r="N456" s="11">
        <f t="shared" si="3"/>
        <v>1</v>
      </c>
      <c r="O456" s="43">
        <f>ROUND(K456*L456*M456*N456,0)</f>
        <v>1575</v>
      </c>
    </row>
    <row r="457" spans="4:12" ht="12.75">
      <c r="D457" s="11"/>
      <c r="E457" s="11"/>
      <c r="F457" s="11"/>
      <c r="G457" s="11"/>
      <c r="K457" s="11"/>
      <c r="L457" s="11"/>
    </row>
    <row r="458" spans="1:12" ht="12.75">
      <c r="A458" t="s">
        <v>93</v>
      </c>
      <c r="B458" t="s">
        <v>94</v>
      </c>
      <c r="D458" s="11"/>
      <c r="E458" s="11"/>
      <c r="F458" s="11"/>
      <c r="G458" s="11"/>
      <c r="K458" s="11"/>
      <c r="L458" s="11"/>
    </row>
    <row r="459" spans="1:12" ht="12.75">
      <c r="A459" t="s">
        <v>93</v>
      </c>
      <c r="B459" t="s">
        <v>95</v>
      </c>
      <c r="D459" s="11"/>
      <c r="E459" s="11"/>
      <c r="F459" s="11"/>
      <c r="G459" s="11"/>
      <c r="K459" s="11"/>
      <c r="L459" s="11"/>
    </row>
    <row r="460" spans="4:7" ht="12.75">
      <c r="D460" s="11"/>
      <c r="E460" s="11"/>
      <c r="F460" s="11"/>
      <c r="G460" s="11"/>
    </row>
    <row r="461" spans="1:15" ht="12.75">
      <c r="A461" t="s">
        <v>97</v>
      </c>
      <c r="D461" s="11"/>
      <c r="E461" s="11"/>
      <c r="F461" s="11"/>
      <c r="G461" s="11"/>
      <c r="K461" s="11">
        <v>20</v>
      </c>
      <c r="L461" s="11">
        <v>10</v>
      </c>
      <c r="M461" s="58">
        <v>17</v>
      </c>
      <c r="N461" s="11">
        <v>1</v>
      </c>
      <c r="O461" s="43">
        <f>ROUND(K461*L461*M461*N461,0)</f>
        <v>3400</v>
      </c>
    </row>
    <row r="462" spans="1:15" ht="12.75">
      <c r="A462" t="s">
        <v>97</v>
      </c>
      <c r="D462" s="11"/>
      <c r="E462" s="11"/>
      <c r="F462" s="11"/>
      <c r="G462" s="11"/>
      <c r="K462" s="11">
        <v>20</v>
      </c>
      <c r="L462" s="11">
        <v>10</v>
      </c>
      <c r="M462" s="58">
        <v>17</v>
      </c>
      <c r="N462" s="11">
        <v>1</v>
      </c>
      <c r="O462" s="43">
        <f>ROUND(K462*L462*M462*N462,0)</f>
        <v>3400</v>
      </c>
    </row>
    <row r="463" spans="1:15" ht="12.75">
      <c r="A463" t="s">
        <v>117</v>
      </c>
      <c r="D463" s="11"/>
      <c r="E463" s="11"/>
      <c r="F463" s="11"/>
      <c r="G463" s="11"/>
      <c r="K463" s="11">
        <v>4</v>
      </c>
      <c r="L463" s="11">
        <v>10</v>
      </c>
      <c r="M463" s="58">
        <v>17</v>
      </c>
      <c r="N463" s="11">
        <v>1</v>
      </c>
      <c r="O463" s="43">
        <f>ROUND(K463*L463*M463*N463,0)</f>
        <v>680</v>
      </c>
    </row>
    <row r="464" spans="1:15" ht="12.75">
      <c r="A464" t="s">
        <v>105</v>
      </c>
      <c r="D464" s="11"/>
      <c r="E464" s="11"/>
      <c r="F464" s="11"/>
      <c r="G464" s="11"/>
      <c r="K464" s="11">
        <v>28</v>
      </c>
      <c r="L464" s="11">
        <v>10</v>
      </c>
      <c r="M464" s="58">
        <v>11</v>
      </c>
      <c r="N464" s="11">
        <v>1</v>
      </c>
      <c r="O464" s="43">
        <f>ROUND(K464*L464*M464*N464,0)</f>
        <v>3080</v>
      </c>
    </row>
    <row r="465" spans="1:15" ht="12.75">
      <c r="A465" t="s">
        <v>118</v>
      </c>
      <c r="D465" s="11"/>
      <c r="E465" s="11"/>
      <c r="F465" s="11"/>
      <c r="G465" s="11"/>
      <c r="K465" s="11">
        <v>4</v>
      </c>
      <c r="L465" s="11">
        <v>10</v>
      </c>
      <c r="M465" s="58">
        <v>11</v>
      </c>
      <c r="N465" s="11">
        <v>1</v>
      </c>
      <c r="O465" s="43">
        <f>ROUND(K465*L465*M465*N465,0)</f>
        <v>440</v>
      </c>
    </row>
    <row r="466" spans="4:7" ht="12.75">
      <c r="D466" s="11"/>
      <c r="E466" s="11"/>
      <c r="F466" s="11"/>
      <c r="G466" s="11"/>
    </row>
    <row r="467" spans="9:15" ht="12.75">
      <c r="I467" s="9" t="s">
        <v>102</v>
      </c>
      <c r="J467" s="44">
        <f>SUM(J439:J460)</f>
        <v>147041</v>
      </c>
      <c r="O467" s="44">
        <f>SUM(O439:O466)</f>
        <v>56711</v>
      </c>
    </row>
    <row r="468" spans="4:16" ht="12.75">
      <c r="D468">
        <f>1360/2100</f>
        <v>0.6476190476190476</v>
      </c>
      <c r="N468" s="3" t="s">
        <v>103</v>
      </c>
      <c r="O468" s="44">
        <f>O467*1.105</f>
        <v>62665.655</v>
      </c>
      <c r="P468" s="46"/>
    </row>
    <row r="471" spans="9:15" ht="12.75">
      <c r="I471" s="11" t="s">
        <v>21</v>
      </c>
      <c r="J471" s="43">
        <f>SUM(J467+J432+J392+J352)</f>
        <v>384037</v>
      </c>
      <c r="N471" t="s">
        <v>21</v>
      </c>
      <c r="O471" s="43">
        <f>SUM(O468+O434+O393+O353)</f>
        <v>190453.38</v>
      </c>
    </row>
  </sheetData>
  <printOptions/>
  <pageMargins left="0.7480314960629921" right="0.7480314960629921" top="0.984251968503937" bottom="0.984251968503937" header="0.5118110236220472" footer="0.5118110236220472"/>
  <pageSetup fitToWidth="12" horizontalDpi="600" verticalDpi="600" orientation="landscape" paperSize="5" scale="90" r:id="rId1"/>
  <rowBreaks count="11" manualBreakCount="11">
    <brk id="38" max="255" man="1"/>
    <brk id="78" max="255" man="1"/>
    <brk id="119" max="255" man="1"/>
    <brk id="160" max="255" man="1"/>
    <brk id="197" max="255" man="1"/>
    <brk id="237" max="255" man="1"/>
    <brk id="278" max="255" man="1"/>
    <brk id="316" max="255" man="1"/>
    <brk id="353" max="255" man="1"/>
    <brk id="393" max="255" man="1"/>
    <brk id="4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4"/>
  <sheetViews>
    <sheetView workbookViewId="0" topLeftCell="A86">
      <selection activeCell="M114" sqref="A1:M114"/>
    </sheetView>
  </sheetViews>
  <sheetFormatPr defaultColWidth="9.140625" defaultRowHeight="12.75"/>
  <sheetData>
    <row r="2" spans="1:9" ht="12.75">
      <c r="A2" t="s">
        <v>161</v>
      </c>
      <c r="I2" s="8" t="s">
        <v>119</v>
      </c>
    </row>
    <row r="3" ht="13.5" thickBot="1"/>
    <row r="4" spans="1:14" ht="13.5" thickBot="1">
      <c r="A4" s="19"/>
      <c r="B4" s="20"/>
      <c r="C4" s="21" t="s">
        <v>52</v>
      </c>
      <c r="D4" s="21" t="s">
        <v>52</v>
      </c>
      <c r="E4" s="21" t="s">
        <v>52</v>
      </c>
      <c r="F4" s="21" t="s">
        <v>120</v>
      </c>
      <c r="G4" s="21" t="s">
        <v>53</v>
      </c>
      <c r="H4" s="22"/>
      <c r="I4" s="23" t="s">
        <v>55</v>
      </c>
      <c r="J4" s="24"/>
      <c r="K4" s="24"/>
      <c r="L4" s="25"/>
      <c r="M4" s="26"/>
      <c r="N4" s="27"/>
    </row>
    <row r="5" spans="1:14" ht="24.75" thickBot="1">
      <c r="A5" s="28" t="s">
        <v>56</v>
      </c>
      <c r="B5" s="29" t="s">
        <v>57</v>
      </c>
      <c r="C5" s="30" t="s">
        <v>121</v>
      </c>
      <c r="D5" s="30" t="s">
        <v>61</v>
      </c>
      <c r="E5" s="29" t="s">
        <v>62</v>
      </c>
      <c r="F5" s="29" t="s">
        <v>122</v>
      </c>
      <c r="G5" s="31" t="s">
        <v>123</v>
      </c>
      <c r="H5" s="32" t="s">
        <v>65</v>
      </c>
      <c r="I5" s="33" t="s">
        <v>66</v>
      </c>
      <c r="J5" s="34" t="s">
        <v>67</v>
      </c>
      <c r="K5" s="34" t="s">
        <v>68</v>
      </c>
      <c r="L5" s="35" t="s">
        <v>52</v>
      </c>
      <c r="M5" s="36" t="s">
        <v>70</v>
      </c>
      <c r="N5" s="37" t="s">
        <v>71</v>
      </c>
    </row>
    <row r="6" spans="1:13" ht="12.75">
      <c r="A6" t="s">
        <v>124</v>
      </c>
      <c r="B6" t="s">
        <v>125</v>
      </c>
      <c r="C6" s="11">
        <v>6</v>
      </c>
      <c r="D6" s="11">
        <v>2</v>
      </c>
      <c r="E6" s="11">
        <v>35</v>
      </c>
      <c r="F6" s="11">
        <v>5</v>
      </c>
      <c r="G6" s="58">
        <v>5.5</v>
      </c>
      <c r="H6" s="59">
        <f>ROUND(C6*D6*E6*F6*G6,0)</f>
        <v>11550</v>
      </c>
      <c r="I6" s="11">
        <v>10</v>
      </c>
      <c r="J6" s="11">
        <v>35</v>
      </c>
      <c r="K6" s="11">
        <v>13</v>
      </c>
      <c r="L6" s="11">
        <v>2</v>
      </c>
      <c r="M6" s="11">
        <f>SUM(I6*J6*K6*L6)</f>
        <v>9100</v>
      </c>
    </row>
    <row r="7" spans="2:13" ht="12.75">
      <c r="B7" t="s">
        <v>131</v>
      </c>
      <c r="C7" s="11">
        <v>6</v>
      </c>
      <c r="D7" s="11">
        <v>1</v>
      </c>
      <c r="E7" s="11">
        <v>35</v>
      </c>
      <c r="F7" s="11">
        <v>1</v>
      </c>
      <c r="G7" s="58">
        <v>5.5</v>
      </c>
      <c r="H7" s="59">
        <f aca="true" t="shared" si="0" ref="H7:H17">ROUND(C7*D7*E7*F7*G7,0)</f>
        <v>1155</v>
      </c>
      <c r="I7" s="11">
        <v>1</v>
      </c>
      <c r="J7" s="11">
        <v>35</v>
      </c>
      <c r="K7" s="11">
        <v>13</v>
      </c>
      <c r="L7" s="11">
        <v>2</v>
      </c>
      <c r="M7" s="11">
        <f>SUM(I7*J7*K7*L7)</f>
        <v>910</v>
      </c>
    </row>
    <row r="8" spans="2:13" ht="12.75">
      <c r="B8" t="s">
        <v>152</v>
      </c>
      <c r="C8" s="11">
        <v>6</v>
      </c>
      <c r="D8" s="11">
        <v>2</v>
      </c>
      <c r="E8" s="11">
        <v>35</v>
      </c>
      <c r="F8" s="11">
        <v>2</v>
      </c>
      <c r="G8" s="58">
        <v>5.5</v>
      </c>
      <c r="H8" s="59">
        <f t="shared" si="0"/>
        <v>4620</v>
      </c>
      <c r="I8" s="11">
        <v>2</v>
      </c>
      <c r="J8" s="11">
        <v>35</v>
      </c>
      <c r="K8" s="11">
        <v>13</v>
      </c>
      <c r="L8" s="11">
        <v>2</v>
      </c>
      <c r="M8" s="11">
        <f>SUM(I8*J8*K8*L8)</f>
        <v>1820</v>
      </c>
    </row>
    <row r="9" spans="3:8" ht="12.75">
      <c r="C9" s="11"/>
      <c r="D9" s="11"/>
      <c r="E9" s="11"/>
      <c r="F9" s="11"/>
      <c r="G9" s="58"/>
      <c r="H9" s="59"/>
    </row>
    <row r="10" spans="1:13" ht="12.75">
      <c r="A10" s="3" t="s">
        <v>36</v>
      </c>
      <c r="C10" s="11"/>
      <c r="D10" s="11"/>
      <c r="E10" s="11"/>
      <c r="F10" s="11"/>
      <c r="G10" s="58"/>
      <c r="H10" s="60">
        <f>SUM(H6:H9)</f>
        <v>17325</v>
      </c>
      <c r="M10" s="61">
        <f>SUM(M6:M9)</f>
        <v>11830</v>
      </c>
    </row>
    <row r="11" spans="3:8" ht="12.75">
      <c r="C11" s="11"/>
      <c r="D11" s="11"/>
      <c r="E11" s="11"/>
      <c r="F11" s="11"/>
      <c r="G11" s="58"/>
      <c r="H11" s="59"/>
    </row>
    <row r="12" spans="1:13" ht="12.75">
      <c r="A12" t="s">
        <v>127</v>
      </c>
      <c r="B12" t="s">
        <v>125</v>
      </c>
      <c r="C12" s="11">
        <v>6</v>
      </c>
      <c r="D12" s="11">
        <v>2</v>
      </c>
      <c r="E12" s="11">
        <v>35</v>
      </c>
      <c r="F12" s="11">
        <v>3</v>
      </c>
      <c r="G12" s="58">
        <v>9.5</v>
      </c>
      <c r="H12" s="59">
        <f t="shared" si="0"/>
        <v>11970</v>
      </c>
      <c r="I12" s="11">
        <v>6</v>
      </c>
      <c r="J12" s="11">
        <v>35</v>
      </c>
      <c r="K12" s="11">
        <v>13</v>
      </c>
      <c r="L12" s="11">
        <v>2</v>
      </c>
      <c r="M12" s="11">
        <f>SUM(I12*J12*K12*L12)</f>
        <v>5460</v>
      </c>
    </row>
    <row r="13" spans="2:13" ht="12.75">
      <c r="B13" t="s">
        <v>126</v>
      </c>
      <c r="C13" s="11">
        <v>6</v>
      </c>
      <c r="D13" s="11">
        <v>2</v>
      </c>
      <c r="E13" s="11">
        <v>35</v>
      </c>
      <c r="F13" s="11">
        <v>2</v>
      </c>
      <c r="G13" s="58">
        <v>9.5</v>
      </c>
      <c r="H13" s="59">
        <f t="shared" si="0"/>
        <v>7980</v>
      </c>
      <c r="I13" s="11">
        <v>4</v>
      </c>
      <c r="J13" s="11">
        <v>35</v>
      </c>
      <c r="K13" s="11">
        <v>13</v>
      </c>
      <c r="L13" s="11">
        <v>2</v>
      </c>
      <c r="M13" s="11">
        <f>SUM(I13*J13*K13*L13)</f>
        <v>3640</v>
      </c>
    </row>
    <row r="14" spans="2:13" ht="12.75">
      <c r="B14" t="s">
        <v>128</v>
      </c>
      <c r="C14" s="11">
        <v>6</v>
      </c>
      <c r="D14" s="11">
        <v>2</v>
      </c>
      <c r="E14" s="11">
        <v>35</v>
      </c>
      <c r="F14" s="11">
        <v>2</v>
      </c>
      <c r="G14" s="58">
        <v>9.5</v>
      </c>
      <c r="H14" s="59">
        <f t="shared" si="0"/>
        <v>7980</v>
      </c>
      <c r="I14" s="11">
        <v>4</v>
      </c>
      <c r="J14" s="11">
        <v>35</v>
      </c>
      <c r="K14" s="11">
        <v>13</v>
      </c>
      <c r="L14" s="11">
        <v>2</v>
      </c>
      <c r="M14" s="11">
        <f>SUM(I14*J14*K14*L14)</f>
        <v>3640</v>
      </c>
    </row>
    <row r="15" spans="2:13" ht="12.75">
      <c r="B15" t="s">
        <v>129</v>
      </c>
      <c r="C15" s="11">
        <v>6</v>
      </c>
      <c r="D15" s="11">
        <v>1</v>
      </c>
      <c r="E15" s="11">
        <v>35</v>
      </c>
      <c r="F15" s="11">
        <v>2</v>
      </c>
      <c r="G15" s="58">
        <v>9.5</v>
      </c>
      <c r="H15" s="59">
        <f t="shared" si="0"/>
        <v>3990</v>
      </c>
      <c r="I15" s="11">
        <v>2</v>
      </c>
      <c r="J15" s="11">
        <v>35</v>
      </c>
      <c r="K15" s="11">
        <v>13</v>
      </c>
      <c r="L15" s="11">
        <v>2</v>
      </c>
      <c r="M15" s="11">
        <f>SUM(I15*J15*K15*L15)</f>
        <v>1820</v>
      </c>
    </row>
    <row r="16" spans="2:13" ht="12.75">
      <c r="B16" t="s">
        <v>130</v>
      </c>
      <c r="C16" s="11">
        <v>6</v>
      </c>
      <c r="D16" s="11">
        <v>2</v>
      </c>
      <c r="E16" s="11">
        <v>35</v>
      </c>
      <c r="F16" s="11">
        <v>1</v>
      </c>
      <c r="G16" s="58">
        <v>9.5</v>
      </c>
      <c r="H16" s="59">
        <f t="shared" si="0"/>
        <v>3990</v>
      </c>
      <c r="I16" s="11">
        <v>2</v>
      </c>
      <c r="J16" s="11">
        <v>35</v>
      </c>
      <c r="K16" s="11">
        <v>13</v>
      </c>
      <c r="L16" s="11">
        <v>2</v>
      </c>
      <c r="M16" s="11">
        <f>SUM(I16*J16*K16*L16)</f>
        <v>1820</v>
      </c>
    </row>
    <row r="17" spans="2:13" ht="12.75">
      <c r="B17" t="s">
        <v>131</v>
      </c>
      <c r="C17" s="11">
        <v>6</v>
      </c>
      <c r="D17" s="11">
        <v>1.5</v>
      </c>
      <c r="E17" s="11">
        <v>35</v>
      </c>
      <c r="F17" s="11">
        <v>2</v>
      </c>
      <c r="G17" s="58">
        <v>9.5</v>
      </c>
      <c r="H17" s="59">
        <f t="shared" si="0"/>
        <v>5985</v>
      </c>
      <c r="I17" s="11">
        <v>3</v>
      </c>
      <c r="J17" s="11">
        <v>35</v>
      </c>
      <c r="K17" s="11">
        <v>13</v>
      </c>
      <c r="L17" s="11">
        <v>2</v>
      </c>
      <c r="M17" s="11">
        <f>SUM(I17*J17*K17*L17)</f>
        <v>2730</v>
      </c>
    </row>
    <row r="18" spans="8:12" ht="12.75">
      <c r="H18" s="59"/>
      <c r="L18" s="11"/>
    </row>
    <row r="19" spans="1:13" ht="12.75">
      <c r="A19" s="3" t="s">
        <v>36</v>
      </c>
      <c r="H19" s="60">
        <f>SUM(H12:H18)</f>
        <v>41895</v>
      </c>
      <c r="M19" s="61">
        <f>SUM(M12:M18)</f>
        <v>19110</v>
      </c>
    </row>
    <row r="20" spans="1:8" ht="12.75">
      <c r="A20" s="3" t="s">
        <v>132</v>
      </c>
      <c r="H20" s="60"/>
    </row>
    <row r="21" ht="12.75">
      <c r="H21" s="59"/>
    </row>
    <row r="22" spans="1:8" ht="12.75">
      <c r="A22" s="9" t="s">
        <v>133</v>
      </c>
      <c r="H22" s="59"/>
    </row>
    <row r="23" spans="1:13" ht="12.75">
      <c r="A23" t="s">
        <v>134</v>
      </c>
      <c r="B23" t="s">
        <v>135</v>
      </c>
      <c r="C23" s="11">
        <v>6</v>
      </c>
      <c r="D23" s="11">
        <v>6</v>
      </c>
      <c r="E23" s="11">
        <v>4</v>
      </c>
      <c r="F23" s="11">
        <v>1</v>
      </c>
      <c r="G23" s="58">
        <v>9.5</v>
      </c>
      <c r="H23" s="59">
        <f>ROUND(C23*D23*E23*F23*G23,0)</f>
        <v>1368</v>
      </c>
      <c r="I23" s="11">
        <v>6</v>
      </c>
      <c r="J23" s="11">
        <v>4</v>
      </c>
      <c r="K23" s="62">
        <v>13</v>
      </c>
      <c r="L23" s="11">
        <v>5</v>
      </c>
      <c r="M23" s="59">
        <f>ROUND(I23*J23*K23*L23,0)</f>
        <v>1560</v>
      </c>
    </row>
    <row r="24" spans="3:13" ht="12.75">
      <c r="C24" s="11"/>
      <c r="D24" s="11"/>
      <c r="E24" s="11"/>
      <c r="F24" s="11"/>
      <c r="G24" s="58"/>
      <c r="H24" s="59"/>
      <c r="I24" s="11"/>
      <c r="J24" s="11"/>
      <c r="K24" s="62"/>
      <c r="L24" s="11"/>
      <c r="M24" s="59"/>
    </row>
    <row r="25" spans="1:13" ht="12.75">
      <c r="A25" t="s">
        <v>136</v>
      </c>
      <c r="B25" t="s">
        <v>135</v>
      </c>
      <c r="C25" s="11">
        <v>6</v>
      </c>
      <c r="D25" s="11">
        <v>12</v>
      </c>
      <c r="E25" s="11">
        <v>2</v>
      </c>
      <c r="F25" s="11">
        <v>2</v>
      </c>
      <c r="G25" s="58">
        <v>9.5</v>
      </c>
      <c r="H25" s="59">
        <f>ROUND(C25*D25*E25*F25*G25,0)</f>
        <v>2736</v>
      </c>
      <c r="I25" s="11">
        <v>12</v>
      </c>
      <c r="J25" s="11">
        <v>2</v>
      </c>
      <c r="K25" s="62">
        <v>13</v>
      </c>
      <c r="L25" s="11">
        <v>5</v>
      </c>
      <c r="M25" s="59">
        <f>ROUND(I25*J25*K25*L25,0)</f>
        <v>1560</v>
      </c>
    </row>
    <row r="26" spans="9:13" ht="12.75">
      <c r="I26" s="11"/>
      <c r="J26" s="11"/>
      <c r="K26" s="62"/>
      <c r="L26" s="11"/>
      <c r="M26" s="59"/>
    </row>
    <row r="27" spans="1:13" ht="12.75">
      <c r="A27" t="s">
        <v>158</v>
      </c>
      <c r="B27" t="s">
        <v>135</v>
      </c>
      <c r="C27" s="11">
        <v>6</v>
      </c>
      <c r="D27" s="11">
        <v>9</v>
      </c>
      <c r="E27" s="11">
        <v>2</v>
      </c>
      <c r="F27" s="11">
        <v>2</v>
      </c>
      <c r="G27" s="58">
        <v>9.5</v>
      </c>
      <c r="H27" s="59">
        <f>ROUND(C27*D27*E27*F27*G27,0)</f>
        <v>2052</v>
      </c>
      <c r="I27" s="11">
        <v>9</v>
      </c>
      <c r="J27" s="11">
        <v>2</v>
      </c>
      <c r="K27" s="62">
        <v>13</v>
      </c>
      <c r="L27" s="11">
        <v>5</v>
      </c>
      <c r="M27" s="59">
        <f>ROUND(I27*J27*K27*L27,0)</f>
        <v>1170</v>
      </c>
    </row>
    <row r="28" spans="3:13" ht="12.75">
      <c r="C28" s="11"/>
      <c r="D28" s="11"/>
      <c r="E28" s="11"/>
      <c r="F28" s="11"/>
      <c r="H28" s="59"/>
      <c r="I28" s="11"/>
      <c r="J28" s="11"/>
      <c r="K28" s="62"/>
      <c r="L28" s="11"/>
      <c r="M28" s="59"/>
    </row>
    <row r="29" spans="3:8" ht="12.75">
      <c r="C29" s="11"/>
      <c r="D29" s="11"/>
      <c r="E29" s="11"/>
      <c r="F29" s="11"/>
      <c r="H29" s="59"/>
    </row>
    <row r="30" spans="1:13" ht="12.75">
      <c r="A30" s="3" t="s">
        <v>36</v>
      </c>
      <c r="C30" s="11"/>
      <c r="D30" s="11"/>
      <c r="E30" s="11"/>
      <c r="F30" s="11"/>
      <c r="H30" s="60">
        <f>SUM(H23:H29)</f>
        <v>6156</v>
      </c>
      <c r="M30" s="60">
        <f>SUM(M23:M29)</f>
        <v>4290</v>
      </c>
    </row>
    <row r="31" spans="3:13" ht="12.75">
      <c r="C31" s="11"/>
      <c r="D31" s="11"/>
      <c r="E31" s="11"/>
      <c r="F31" s="11"/>
      <c r="L31" s="4" t="s">
        <v>137</v>
      </c>
      <c r="M31" s="60">
        <f>(M30*1.105)</f>
        <v>4740.45</v>
      </c>
    </row>
    <row r="33" spans="1:13" ht="12.75">
      <c r="A33" s="3" t="s">
        <v>138</v>
      </c>
      <c r="C33" s="11"/>
      <c r="D33" s="11"/>
      <c r="E33" s="11"/>
      <c r="F33" s="11"/>
      <c r="H33" s="16">
        <f>H10+H19+H30</f>
        <v>65376</v>
      </c>
      <c r="J33" s="70" t="s">
        <v>139</v>
      </c>
      <c r="K33" s="70"/>
      <c r="M33" s="63">
        <f>SUM(M31+M19+M10)</f>
        <v>35680.45</v>
      </c>
    </row>
    <row r="34" spans="6:13" ht="12.75">
      <c r="F34" s="4"/>
      <c r="G34" s="64"/>
      <c r="H34" s="60"/>
      <c r="J34" s="9"/>
      <c r="K34" s="9"/>
      <c r="M34" s="16"/>
    </row>
    <row r="35" spans="6:13" ht="12.75">
      <c r="F35" s="4"/>
      <c r="G35" s="64"/>
      <c r="H35" s="60"/>
      <c r="J35" s="70" t="s">
        <v>140</v>
      </c>
      <c r="K35" s="70"/>
      <c r="L35" s="64"/>
      <c r="M35" s="16">
        <f>SUM(H33-M33)</f>
        <v>29695.550000000003</v>
      </c>
    </row>
    <row r="39" spans="1:9" ht="12.75">
      <c r="A39" s="9" t="s">
        <v>162</v>
      </c>
      <c r="I39" s="8" t="s">
        <v>119</v>
      </c>
    </row>
    <row r="40" ht="13.5" thickBot="1"/>
    <row r="41" spans="1:14" ht="13.5" thickBot="1">
      <c r="A41" s="19"/>
      <c r="B41" s="20"/>
      <c r="C41" s="21" t="s">
        <v>52</v>
      </c>
      <c r="D41" s="21" t="s">
        <v>52</v>
      </c>
      <c r="E41" s="21" t="s">
        <v>52</v>
      </c>
      <c r="F41" s="21" t="s">
        <v>120</v>
      </c>
      <c r="G41" s="21" t="s">
        <v>53</v>
      </c>
      <c r="H41" s="22"/>
      <c r="I41" s="23" t="s">
        <v>55</v>
      </c>
      <c r="J41" s="24"/>
      <c r="K41" s="24"/>
      <c r="L41" s="25"/>
      <c r="M41" s="26"/>
      <c r="N41" s="27"/>
    </row>
    <row r="42" spans="1:14" ht="24.75" thickBot="1">
      <c r="A42" s="28" t="s">
        <v>56</v>
      </c>
      <c r="B42" s="29" t="s">
        <v>57</v>
      </c>
      <c r="C42" s="30" t="s">
        <v>121</v>
      </c>
      <c r="D42" s="30" t="s">
        <v>61</v>
      </c>
      <c r="E42" s="29" t="s">
        <v>62</v>
      </c>
      <c r="F42" s="29" t="s">
        <v>122</v>
      </c>
      <c r="G42" s="31" t="s">
        <v>123</v>
      </c>
      <c r="H42" s="32" t="s">
        <v>65</v>
      </c>
      <c r="I42" s="33" t="s">
        <v>66</v>
      </c>
      <c r="J42" s="34" t="s">
        <v>67</v>
      </c>
      <c r="K42" s="34" t="s">
        <v>68</v>
      </c>
      <c r="L42" s="35" t="s">
        <v>52</v>
      </c>
      <c r="M42" s="36" t="s">
        <v>70</v>
      </c>
      <c r="N42" s="37" t="s">
        <v>71</v>
      </c>
    </row>
    <row r="43" spans="1:13" ht="12.75">
      <c r="A43" t="s">
        <v>124</v>
      </c>
      <c r="B43" t="s">
        <v>125</v>
      </c>
      <c r="C43" s="11">
        <v>4</v>
      </c>
      <c r="D43" s="11">
        <v>1.5</v>
      </c>
      <c r="E43" s="11">
        <v>35</v>
      </c>
      <c r="F43" s="11">
        <v>5</v>
      </c>
      <c r="G43" s="58">
        <v>5.5</v>
      </c>
      <c r="H43" s="59">
        <f>ROUND(C43*D43*E43*F43*G43,0)</f>
        <v>5775</v>
      </c>
      <c r="I43" s="11">
        <v>3.75</v>
      </c>
      <c r="J43" s="11">
        <v>35</v>
      </c>
      <c r="K43" s="11">
        <v>15</v>
      </c>
      <c r="L43" s="11">
        <v>2</v>
      </c>
      <c r="M43" s="11">
        <f>SUM(I43*J43*K43*L43)</f>
        <v>3937.5</v>
      </c>
    </row>
    <row r="44" spans="2:13" ht="12.75">
      <c r="B44" t="s">
        <v>131</v>
      </c>
      <c r="C44" s="11">
        <v>7</v>
      </c>
      <c r="D44" s="11">
        <v>1.5</v>
      </c>
      <c r="E44" s="11">
        <v>35</v>
      </c>
      <c r="F44" s="11">
        <v>1</v>
      </c>
      <c r="G44" s="58">
        <v>5.5</v>
      </c>
      <c r="H44" s="59">
        <f>ROUND(C44*D44*E44*F44*G44,0)</f>
        <v>2021</v>
      </c>
      <c r="I44" s="11">
        <v>1.5</v>
      </c>
      <c r="J44" s="11">
        <v>35</v>
      </c>
      <c r="K44" s="11">
        <v>15</v>
      </c>
      <c r="L44" s="11">
        <v>2</v>
      </c>
      <c r="M44" s="11">
        <f>SUM(I44*J44*K44*L44)</f>
        <v>1575</v>
      </c>
    </row>
    <row r="45" spans="2:13" ht="12.75">
      <c r="B45" t="s">
        <v>152</v>
      </c>
      <c r="C45" s="11">
        <v>6</v>
      </c>
      <c r="D45" s="11">
        <v>1.5</v>
      </c>
      <c r="E45" s="11">
        <v>35</v>
      </c>
      <c r="F45" s="11">
        <v>3</v>
      </c>
      <c r="G45" s="58">
        <v>5.5</v>
      </c>
      <c r="H45" s="59">
        <f>ROUND(C45*D45*E45*F45*G45,0)</f>
        <v>5198</v>
      </c>
      <c r="I45" s="11">
        <v>4.5</v>
      </c>
      <c r="J45" s="11">
        <v>35</v>
      </c>
      <c r="K45" s="11">
        <v>15</v>
      </c>
      <c r="L45" s="11">
        <v>2</v>
      </c>
      <c r="M45" s="11">
        <f>SUM(I45*J45*K45*L45)</f>
        <v>4725</v>
      </c>
    </row>
    <row r="46" spans="3:8" ht="12.75">
      <c r="C46" s="11"/>
      <c r="D46" s="11"/>
      <c r="E46" s="11"/>
      <c r="F46" s="11"/>
      <c r="G46" s="58"/>
      <c r="H46" s="59"/>
    </row>
    <row r="47" spans="1:13" ht="12.75">
      <c r="A47" s="3" t="s">
        <v>36</v>
      </c>
      <c r="C47" s="11"/>
      <c r="D47" s="11"/>
      <c r="E47" s="11"/>
      <c r="F47" s="11"/>
      <c r="G47" s="58"/>
      <c r="H47" s="60">
        <f>SUM(H43:H46)</f>
        <v>12994</v>
      </c>
      <c r="M47" s="61">
        <f>SUM(M43:M46)</f>
        <v>10237.5</v>
      </c>
    </row>
    <row r="48" spans="3:8" ht="12.75">
      <c r="C48" s="11"/>
      <c r="D48" s="11"/>
      <c r="E48" s="11"/>
      <c r="F48" s="11"/>
      <c r="G48" s="58"/>
      <c r="H48" s="59"/>
    </row>
    <row r="49" spans="1:13" ht="12" customHeight="1">
      <c r="A49" t="s">
        <v>127</v>
      </c>
      <c r="B49" t="s">
        <v>125</v>
      </c>
      <c r="C49" s="11">
        <v>5</v>
      </c>
      <c r="D49" s="11">
        <v>2</v>
      </c>
      <c r="E49" s="11">
        <v>35</v>
      </c>
      <c r="F49" s="11">
        <v>2</v>
      </c>
      <c r="G49" s="58">
        <v>9.5</v>
      </c>
      <c r="H49" s="59">
        <f aca="true" t="shared" si="1" ref="H49:H57">ROUND(C49*D49*E49*F49*G49,0)</f>
        <v>6650</v>
      </c>
      <c r="I49" s="11">
        <v>6</v>
      </c>
      <c r="J49" s="11">
        <v>35</v>
      </c>
      <c r="K49" s="11">
        <v>15</v>
      </c>
      <c r="L49" s="11">
        <v>2</v>
      </c>
      <c r="M49" s="11">
        <f>SUM(I49*J49*K49*L49)</f>
        <v>6300</v>
      </c>
    </row>
    <row r="50" spans="2:13" ht="12" customHeight="1">
      <c r="B50" t="s">
        <v>125</v>
      </c>
      <c r="C50" s="11">
        <v>7</v>
      </c>
      <c r="D50" s="11">
        <v>2</v>
      </c>
      <c r="E50" s="11">
        <v>35</v>
      </c>
      <c r="F50" s="11">
        <v>1</v>
      </c>
      <c r="G50" s="58">
        <v>9.5</v>
      </c>
      <c r="H50" s="59">
        <f t="shared" si="1"/>
        <v>4655</v>
      </c>
      <c r="I50" s="11">
        <v>2</v>
      </c>
      <c r="J50" s="11">
        <v>35</v>
      </c>
      <c r="K50" s="11">
        <v>15</v>
      </c>
      <c r="L50" s="11">
        <v>2</v>
      </c>
      <c r="M50" s="11">
        <f>SUM(I50*J50*K50*L50)</f>
        <v>2100</v>
      </c>
    </row>
    <row r="51" spans="2:13" ht="12.75">
      <c r="B51" t="s">
        <v>126</v>
      </c>
      <c r="C51" s="11">
        <v>1</v>
      </c>
      <c r="D51" s="11">
        <v>1.5</v>
      </c>
      <c r="E51" s="11">
        <v>35</v>
      </c>
      <c r="F51" s="11">
        <v>1</v>
      </c>
      <c r="G51" s="58">
        <v>9.5</v>
      </c>
      <c r="H51" s="59">
        <f t="shared" si="1"/>
        <v>499</v>
      </c>
      <c r="I51" s="11">
        <v>1.5</v>
      </c>
      <c r="J51" s="11">
        <v>35</v>
      </c>
      <c r="K51" s="11">
        <v>15</v>
      </c>
      <c r="L51" s="11">
        <v>2</v>
      </c>
      <c r="M51" s="11">
        <f aca="true" t="shared" si="2" ref="M51:M57">SUM(I51*J51*K51*L51)</f>
        <v>1575</v>
      </c>
    </row>
    <row r="52" spans="2:13" ht="12.75">
      <c r="B52" t="s">
        <v>126</v>
      </c>
      <c r="C52" s="11">
        <v>3.5</v>
      </c>
      <c r="D52" s="11">
        <v>3</v>
      </c>
      <c r="E52" s="11">
        <v>35</v>
      </c>
      <c r="F52" s="11">
        <v>1</v>
      </c>
      <c r="G52" s="58">
        <v>9.5</v>
      </c>
      <c r="H52" s="59">
        <f>ROUND(C52*D52*E52*F52*G52,0)</f>
        <v>3491</v>
      </c>
      <c r="I52" s="11">
        <v>4</v>
      </c>
      <c r="J52" s="11">
        <v>35</v>
      </c>
      <c r="K52" s="11">
        <v>15</v>
      </c>
      <c r="L52" s="11">
        <v>2</v>
      </c>
      <c r="M52" s="11">
        <f>SUM(I52*J52*K52*L52)</f>
        <v>4200</v>
      </c>
    </row>
    <row r="53" spans="2:13" ht="12.75">
      <c r="B53" t="s">
        <v>128</v>
      </c>
      <c r="C53" s="11">
        <v>7</v>
      </c>
      <c r="D53" s="11">
        <v>2</v>
      </c>
      <c r="E53" s="11">
        <v>35</v>
      </c>
      <c r="F53" s="11">
        <v>4</v>
      </c>
      <c r="G53" s="58">
        <v>9.5</v>
      </c>
      <c r="H53" s="59">
        <f t="shared" si="1"/>
        <v>18620</v>
      </c>
      <c r="I53" s="11">
        <v>8</v>
      </c>
      <c r="J53" s="11">
        <v>35</v>
      </c>
      <c r="K53" s="11">
        <v>15</v>
      </c>
      <c r="L53" s="11">
        <v>2</v>
      </c>
      <c r="M53" s="11">
        <f t="shared" si="2"/>
        <v>8400</v>
      </c>
    </row>
    <row r="54" spans="2:13" ht="12.75">
      <c r="B54" t="s">
        <v>129</v>
      </c>
      <c r="C54" s="11">
        <v>4</v>
      </c>
      <c r="D54" s="11">
        <v>1.5</v>
      </c>
      <c r="E54" s="11">
        <v>35</v>
      </c>
      <c r="F54" s="11">
        <v>1</v>
      </c>
      <c r="G54" s="58">
        <v>9.5</v>
      </c>
      <c r="H54" s="59">
        <f t="shared" si="1"/>
        <v>1995</v>
      </c>
      <c r="I54" s="11">
        <v>1.5</v>
      </c>
      <c r="J54" s="11">
        <v>35</v>
      </c>
      <c r="K54" s="11">
        <v>15</v>
      </c>
      <c r="L54" s="11">
        <v>2</v>
      </c>
      <c r="M54" s="11">
        <f t="shared" si="2"/>
        <v>1575</v>
      </c>
    </row>
    <row r="55" spans="2:13" ht="12.75">
      <c r="B55" t="s">
        <v>129</v>
      </c>
      <c r="C55" s="11">
        <v>7</v>
      </c>
      <c r="D55" s="11">
        <v>1.5</v>
      </c>
      <c r="E55" s="11">
        <v>35</v>
      </c>
      <c r="F55" s="11">
        <v>2</v>
      </c>
      <c r="G55" s="58">
        <v>9.5</v>
      </c>
      <c r="H55" s="59">
        <f>ROUND(C55*D55*E55*F55*G55,0)</f>
        <v>6983</v>
      </c>
      <c r="I55" s="11">
        <v>3</v>
      </c>
      <c r="J55" s="11">
        <v>35</v>
      </c>
      <c r="K55" s="11">
        <v>15</v>
      </c>
      <c r="L55" s="11">
        <v>2</v>
      </c>
      <c r="M55" s="11">
        <f>SUM(I55*J55*K55*L55)</f>
        <v>3150</v>
      </c>
    </row>
    <row r="56" spans="2:13" ht="12.75">
      <c r="B56" t="s">
        <v>130</v>
      </c>
      <c r="C56" s="11">
        <v>7</v>
      </c>
      <c r="D56" s="11">
        <v>2.5</v>
      </c>
      <c r="E56" s="11">
        <v>35</v>
      </c>
      <c r="F56" s="11">
        <v>1</v>
      </c>
      <c r="G56" s="58">
        <v>9.5</v>
      </c>
      <c r="H56" s="59">
        <f t="shared" si="1"/>
        <v>5819</v>
      </c>
      <c r="I56" s="11">
        <v>2.5</v>
      </c>
      <c r="J56" s="11">
        <v>35</v>
      </c>
      <c r="K56" s="11">
        <v>15</v>
      </c>
      <c r="L56" s="11">
        <v>2</v>
      </c>
      <c r="M56" s="11">
        <f t="shared" si="2"/>
        <v>2625</v>
      </c>
    </row>
    <row r="57" spans="2:13" ht="12.75">
      <c r="B57" t="s">
        <v>131</v>
      </c>
      <c r="C57" s="11">
        <v>7</v>
      </c>
      <c r="D57" s="11">
        <v>1.5</v>
      </c>
      <c r="E57" s="11">
        <v>35</v>
      </c>
      <c r="F57" s="11">
        <v>3</v>
      </c>
      <c r="G57" s="58">
        <v>9.5</v>
      </c>
      <c r="H57" s="59">
        <f t="shared" si="1"/>
        <v>10474</v>
      </c>
      <c r="I57" s="11">
        <v>4.5</v>
      </c>
      <c r="J57" s="11">
        <v>35</v>
      </c>
      <c r="K57" s="11">
        <v>15</v>
      </c>
      <c r="L57" s="11">
        <v>2</v>
      </c>
      <c r="M57" s="11">
        <f t="shared" si="2"/>
        <v>4725</v>
      </c>
    </row>
    <row r="58" spans="8:12" ht="12.75">
      <c r="H58" s="59"/>
      <c r="L58" s="11"/>
    </row>
    <row r="59" spans="1:13" ht="12.75">
      <c r="A59" s="3" t="s">
        <v>36</v>
      </c>
      <c r="H59" s="60">
        <f>SUM(H49:H58)</f>
        <v>59186</v>
      </c>
      <c r="M59" s="61">
        <f>SUM(M49:M58)</f>
        <v>34650</v>
      </c>
    </row>
    <row r="60" spans="1:8" ht="12.75">
      <c r="A60" s="3" t="s">
        <v>132</v>
      </c>
      <c r="H60" s="60"/>
    </row>
    <row r="61" ht="12.75">
      <c r="H61" s="59"/>
    </row>
    <row r="62" spans="1:8" ht="12.75">
      <c r="A62" s="9" t="s">
        <v>133</v>
      </c>
      <c r="H62" s="59"/>
    </row>
    <row r="63" spans="1:13" ht="12.75">
      <c r="A63" t="s">
        <v>134</v>
      </c>
      <c r="B63" t="s">
        <v>135</v>
      </c>
      <c r="C63" s="11">
        <v>7</v>
      </c>
      <c r="D63" s="11">
        <v>6</v>
      </c>
      <c r="E63" s="11">
        <v>4</v>
      </c>
      <c r="F63" s="11">
        <v>1</v>
      </c>
      <c r="G63" s="58">
        <v>9.5</v>
      </c>
      <c r="H63" s="59">
        <f>ROUND(C63*D63*E63*F63*G63,0)</f>
        <v>1596</v>
      </c>
      <c r="I63" s="11">
        <v>6</v>
      </c>
      <c r="J63" s="11">
        <v>4</v>
      </c>
      <c r="K63" s="62">
        <v>13</v>
      </c>
      <c r="L63" s="11">
        <v>5</v>
      </c>
      <c r="M63" s="59">
        <f>ROUND(I63*J63*K63*L63,0)</f>
        <v>1560</v>
      </c>
    </row>
    <row r="64" spans="3:13" ht="12.75">
      <c r="C64" s="11"/>
      <c r="D64" s="11"/>
      <c r="E64" s="11"/>
      <c r="F64" s="11"/>
      <c r="G64" s="58"/>
      <c r="H64" s="59"/>
      <c r="I64" s="11"/>
      <c r="J64" s="11"/>
      <c r="K64" s="62"/>
      <c r="L64" s="11"/>
      <c r="M64" s="59"/>
    </row>
    <row r="65" spans="1:13" ht="12.75">
      <c r="A65" t="s">
        <v>136</v>
      </c>
      <c r="B65" t="s">
        <v>135</v>
      </c>
      <c r="C65" s="11">
        <v>7</v>
      </c>
      <c r="D65" s="11">
        <v>12</v>
      </c>
      <c r="E65" s="11">
        <v>2</v>
      </c>
      <c r="F65" s="11">
        <v>2</v>
      </c>
      <c r="G65" s="58">
        <v>9.5</v>
      </c>
      <c r="H65" s="59">
        <f>ROUND(C65*D65*E65*F65*G65,0)</f>
        <v>3192</v>
      </c>
      <c r="I65" s="11">
        <v>12</v>
      </c>
      <c r="J65" s="11">
        <v>2</v>
      </c>
      <c r="K65" s="62">
        <v>13</v>
      </c>
      <c r="L65" s="11">
        <v>5</v>
      </c>
      <c r="M65" s="59">
        <f>ROUND(I65*J65*K65*L65,0)</f>
        <v>1560</v>
      </c>
    </row>
    <row r="66" spans="9:13" ht="12.75">
      <c r="I66" s="11"/>
      <c r="J66" s="11"/>
      <c r="K66" s="62"/>
      <c r="L66" s="11"/>
      <c r="M66" s="59"/>
    </row>
    <row r="67" spans="1:13" ht="12.75">
      <c r="A67" t="s">
        <v>158</v>
      </c>
      <c r="B67" t="s">
        <v>135</v>
      </c>
      <c r="C67" s="11">
        <v>7</v>
      </c>
      <c r="D67" s="11">
        <v>9</v>
      </c>
      <c r="E67" s="11">
        <v>2</v>
      </c>
      <c r="F67" s="11">
        <v>2</v>
      </c>
      <c r="G67" s="58">
        <v>9.5</v>
      </c>
      <c r="H67" s="59">
        <f>ROUND(C67*D67*E67*F67*G67,0)</f>
        <v>2394</v>
      </c>
      <c r="I67" s="11">
        <v>9</v>
      </c>
      <c r="J67" s="11">
        <v>2</v>
      </c>
      <c r="K67" s="62">
        <v>13</v>
      </c>
      <c r="L67" s="11">
        <v>5</v>
      </c>
      <c r="M67" s="59">
        <f>ROUND(I67*J67*K67*L67,0)</f>
        <v>1170</v>
      </c>
    </row>
    <row r="68" spans="3:13" ht="12.75">
      <c r="C68" s="11"/>
      <c r="D68" s="11"/>
      <c r="E68" s="11"/>
      <c r="F68" s="11"/>
      <c r="H68" s="59"/>
      <c r="I68" s="11"/>
      <c r="J68" s="11"/>
      <c r="K68" s="62"/>
      <c r="L68" s="11"/>
      <c r="M68" s="59"/>
    </row>
    <row r="69" spans="3:8" ht="12.75">
      <c r="C69" s="11"/>
      <c r="D69" s="11"/>
      <c r="E69" s="11"/>
      <c r="F69" s="11"/>
      <c r="H69" s="59"/>
    </row>
    <row r="70" spans="1:13" ht="12.75">
      <c r="A70" s="3" t="s">
        <v>36</v>
      </c>
      <c r="C70" s="11"/>
      <c r="D70" s="11"/>
      <c r="E70" s="11"/>
      <c r="F70" s="11"/>
      <c r="H70" s="60">
        <f>SUM(H63:H69)</f>
        <v>7182</v>
      </c>
      <c r="M70" s="60">
        <f>SUM(M63:M69)</f>
        <v>4290</v>
      </c>
    </row>
    <row r="71" spans="3:13" ht="12.75">
      <c r="C71" s="11"/>
      <c r="D71" s="11"/>
      <c r="E71" s="11"/>
      <c r="F71" s="11"/>
      <c r="L71" s="4" t="s">
        <v>137</v>
      </c>
      <c r="M71" s="60">
        <f>(M70*1.105)</f>
        <v>4740.45</v>
      </c>
    </row>
    <row r="73" spans="1:13" ht="12.75">
      <c r="A73" s="3" t="s">
        <v>138</v>
      </c>
      <c r="C73" s="11"/>
      <c r="D73" s="11"/>
      <c r="E73" s="11"/>
      <c r="F73" s="11"/>
      <c r="H73" s="16">
        <f>H47+H59+H70</f>
        <v>79362</v>
      </c>
      <c r="J73" s="70" t="s">
        <v>139</v>
      </c>
      <c r="K73" s="70"/>
      <c r="M73" s="63">
        <f>SUM(M71+M59+M47)</f>
        <v>49627.95</v>
      </c>
    </row>
    <row r="74" spans="6:13" ht="12.75">
      <c r="F74" s="4"/>
      <c r="G74" s="64"/>
      <c r="H74" s="60"/>
      <c r="J74" s="9"/>
      <c r="K74" s="9"/>
      <c r="M74" s="16"/>
    </row>
    <row r="75" spans="6:13" ht="12.75">
      <c r="F75" s="4"/>
      <c r="G75" s="64"/>
      <c r="H75" s="60"/>
      <c r="J75" s="70" t="s">
        <v>140</v>
      </c>
      <c r="K75" s="70"/>
      <c r="L75" s="64"/>
      <c r="M75" s="16">
        <f>SUM(H73-M73)</f>
        <v>29734.050000000003</v>
      </c>
    </row>
    <row r="78" spans="1:9" ht="12.75">
      <c r="A78" s="9" t="s">
        <v>163</v>
      </c>
      <c r="I78" s="8" t="s">
        <v>119</v>
      </c>
    </row>
    <row r="79" ht="13.5" thickBot="1"/>
    <row r="80" spans="1:14" ht="13.5" thickBot="1">
      <c r="A80" s="19"/>
      <c r="B80" s="20"/>
      <c r="C80" s="21" t="s">
        <v>52</v>
      </c>
      <c r="D80" s="21" t="s">
        <v>52</v>
      </c>
      <c r="E80" s="21" t="s">
        <v>52</v>
      </c>
      <c r="F80" s="21" t="s">
        <v>120</v>
      </c>
      <c r="G80" s="21" t="s">
        <v>53</v>
      </c>
      <c r="H80" s="22"/>
      <c r="I80" s="23" t="s">
        <v>55</v>
      </c>
      <c r="J80" s="24"/>
      <c r="K80" s="24"/>
      <c r="L80" s="25"/>
      <c r="M80" s="26"/>
      <c r="N80" s="27"/>
    </row>
    <row r="81" spans="1:14" ht="24.75" thickBot="1">
      <c r="A81" s="28" t="s">
        <v>56</v>
      </c>
      <c r="B81" s="29" t="s">
        <v>57</v>
      </c>
      <c r="C81" s="30" t="s">
        <v>121</v>
      </c>
      <c r="D81" s="30" t="s">
        <v>61</v>
      </c>
      <c r="E81" s="29" t="s">
        <v>62</v>
      </c>
      <c r="F81" s="29" t="s">
        <v>122</v>
      </c>
      <c r="G81" s="31" t="s">
        <v>123</v>
      </c>
      <c r="H81" s="32" t="s">
        <v>65</v>
      </c>
      <c r="I81" s="33" t="s">
        <v>66</v>
      </c>
      <c r="J81" s="34" t="s">
        <v>67</v>
      </c>
      <c r="K81" s="34" t="s">
        <v>68</v>
      </c>
      <c r="L81" s="35" t="s">
        <v>52</v>
      </c>
      <c r="M81" s="36" t="s">
        <v>70</v>
      </c>
      <c r="N81" s="37" t="s">
        <v>71</v>
      </c>
    </row>
    <row r="82" spans="1:13" ht="12.75">
      <c r="A82" t="s">
        <v>124</v>
      </c>
      <c r="B82" t="s">
        <v>125</v>
      </c>
      <c r="C82" s="11">
        <v>5</v>
      </c>
      <c r="D82" s="11">
        <v>1.5</v>
      </c>
      <c r="E82" s="11">
        <v>35</v>
      </c>
      <c r="F82" s="11">
        <v>5</v>
      </c>
      <c r="G82" s="58">
        <v>5.5</v>
      </c>
      <c r="H82" s="59">
        <f>ROUND(C82*D82*E82*F82*G82,0)</f>
        <v>7219</v>
      </c>
      <c r="I82" s="11">
        <v>3.75</v>
      </c>
      <c r="J82" s="11">
        <v>35</v>
      </c>
      <c r="K82" s="11">
        <v>15</v>
      </c>
      <c r="L82" s="11">
        <v>2</v>
      </c>
      <c r="M82" s="11">
        <f>SUM(I82*J82*K82*L82)</f>
        <v>3937.5</v>
      </c>
    </row>
    <row r="83" spans="2:13" ht="12.75">
      <c r="B83" t="s">
        <v>131</v>
      </c>
      <c r="C83" s="11">
        <v>7</v>
      </c>
      <c r="D83" s="11">
        <v>1.5</v>
      </c>
      <c r="E83" s="11">
        <v>35</v>
      </c>
      <c r="F83" s="11">
        <v>1</v>
      </c>
      <c r="G83" s="58">
        <v>5.5</v>
      </c>
      <c r="H83" s="59">
        <f>ROUND(C83*D83*E83*F83*G83,0)</f>
        <v>2021</v>
      </c>
      <c r="I83" s="11">
        <v>1.5</v>
      </c>
      <c r="J83" s="11">
        <v>35</v>
      </c>
      <c r="K83" s="11">
        <v>15</v>
      </c>
      <c r="L83" s="11">
        <v>2</v>
      </c>
      <c r="M83" s="11">
        <f>SUM(I83*J83*K83*L83)</f>
        <v>1575</v>
      </c>
    </row>
    <row r="84" spans="2:13" ht="12.75">
      <c r="B84" t="s">
        <v>152</v>
      </c>
      <c r="C84" s="11">
        <v>7</v>
      </c>
      <c r="D84" s="11">
        <v>1.5</v>
      </c>
      <c r="E84" s="11">
        <v>35</v>
      </c>
      <c r="F84" s="11">
        <v>3</v>
      </c>
      <c r="G84" s="58">
        <v>5.5</v>
      </c>
      <c r="H84" s="59">
        <f>ROUND(C84*D84*E84*F84*G84,0)</f>
        <v>6064</v>
      </c>
      <c r="I84" s="11">
        <v>4.5</v>
      </c>
      <c r="J84" s="11">
        <v>35</v>
      </c>
      <c r="K84" s="11">
        <v>15</v>
      </c>
      <c r="L84" s="11">
        <v>2</v>
      </c>
      <c r="M84" s="11">
        <f>SUM(I84*J84*K84*L84)</f>
        <v>4725</v>
      </c>
    </row>
    <row r="85" spans="3:8" ht="12.75">
      <c r="C85" s="11"/>
      <c r="D85" s="11"/>
      <c r="E85" s="11"/>
      <c r="F85" s="11"/>
      <c r="G85" s="58"/>
      <c r="H85" s="59"/>
    </row>
    <row r="86" spans="1:13" ht="12.75">
      <c r="A86" s="3" t="s">
        <v>36</v>
      </c>
      <c r="C86" s="11"/>
      <c r="D86" s="11"/>
      <c r="E86" s="11"/>
      <c r="F86" s="11"/>
      <c r="G86" s="58"/>
      <c r="H86" s="60">
        <f>SUM(H82:H85)</f>
        <v>15304</v>
      </c>
      <c r="M86" s="61">
        <f>SUM(M82:M85)</f>
        <v>10237.5</v>
      </c>
    </row>
    <row r="87" spans="3:8" ht="12.75">
      <c r="C87" s="11"/>
      <c r="D87" s="11"/>
      <c r="E87" s="11"/>
      <c r="F87" s="11"/>
      <c r="G87" s="58"/>
      <c r="H87" s="59"/>
    </row>
    <row r="88" spans="1:13" ht="12.75">
      <c r="A88" t="s">
        <v>127</v>
      </c>
      <c r="B88" t="s">
        <v>125</v>
      </c>
      <c r="C88" s="11">
        <v>5</v>
      </c>
      <c r="D88" s="11">
        <v>2</v>
      </c>
      <c r="E88" s="11">
        <v>35</v>
      </c>
      <c r="F88" s="11">
        <v>2</v>
      </c>
      <c r="G88" s="58">
        <v>9.5</v>
      </c>
      <c r="H88" s="59">
        <f aca="true" t="shared" si="3" ref="H88:H96">ROUND(C88*D88*E88*F88*G88,0)</f>
        <v>6650</v>
      </c>
      <c r="I88" s="11">
        <v>6</v>
      </c>
      <c r="J88" s="11">
        <v>35</v>
      </c>
      <c r="K88" s="11">
        <v>15</v>
      </c>
      <c r="L88" s="11">
        <v>2</v>
      </c>
      <c r="M88" s="11">
        <f>SUM(I88*J88*K88*L88)</f>
        <v>6300</v>
      </c>
    </row>
    <row r="89" spans="2:13" ht="12.75">
      <c r="B89" t="s">
        <v>125</v>
      </c>
      <c r="C89" s="11">
        <v>8</v>
      </c>
      <c r="D89" s="11">
        <v>2</v>
      </c>
      <c r="E89" s="11">
        <v>35</v>
      </c>
      <c r="F89" s="11">
        <v>1</v>
      </c>
      <c r="G89" s="58">
        <v>9.5</v>
      </c>
      <c r="H89" s="59">
        <f t="shared" si="3"/>
        <v>5320</v>
      </c>
      <c r="I89" s="11">
        <v>2</v>
      </c>
      <c r="J89" s="11">
        <v>35</v>
      </c>
      <c r="K89" s="11">
        <v>15</v>
      </c>
      <c r="L89" s="11">
        <v>2</v>
      </c>
      <c r="M89" s="11">
        <f>SUM(I89*J89*K89*L89)</f>
        <v>2100</v>
      </c>
    </row>
    <row r="90" spans="2:13" ht="12.75">
      <c r="B90" t="s">
        <v>126</v>
      </c>
      <c r="C90" s="11">
        <v>1</v>
      </c>
      <c r="D90" s="11">
        <v>1.5</v>
      </c>
      <c r="E90" s="11">
        <v>35</v>
      </c>
      <c r="F90" s="11">
        <v>1</v>
      </c>
      <c r="G90" s="58">
        <v>9.5</v>
      </c>
      <c r="H90" s="59">
        <f t="shared" si="3"/>
        <v>499</v>
      </c>
      <c r="I90" s="11">
        <v>1.5</v>
      </c>
      <c r="J90" s="11">
        <v>35</v>
      </c>
      <c r="K90" s="11">
        <v>15</v>
      </c>
      <c r="L90" s="11">
        <v>2</v>
      </c>
      <c r="M90" s="11">
        <f aca="true" t="shared" si="4" ref="M90:M96">SUM(I90*J90*K90*L90)</f>
        <v>1575</v>
      </c>
    </row>
    <row r="91" spans="2:13" ht="12.75">
      <c r="B91" t="s">
        <v>126</v>
      </c>
      <c r="C91" s="11">
        <v>4</v>
      </c>
      <c r="D91" s="11">
        <v>3</v>
      </c>
      <c r="E91" s="11">
        <v>35</v>
      </c>
      <c r="F91" s="11">
        <v>1</v>
      </c>
      <c r="G91" s="58">
        <v>9.5</v>
      </c>
      <c r="H91" s="59">
        <f t="shared" si="3"/>
        <v>3990</v>
      </c>
      <c r="I91" s="11">
        <v>4</v>
      </c>
      <c r="J91" s="11">
        <v>35</v>
      </c>
      <c r="K91" s="11">
        <v>15</v>
      </c>
      <c r="L91" s="11">
        <v>2</v>
      </c>
      <c r="M91" s="11">
        <f t="shared" si="4"/>
        <v>4200</v>
      </c>
    </row>
    <row r="92" spans="2:13" ht="12.75">
      <c r="B92" t="s">
        <v>128</v>
      </c>
      <c r="C92" s="11">
        <v>8</v>
      </c>
      <c r="D92" s="11">
        <v>2</v>
      </c>
      <c r="E92" s="11">
        <v>35</v>
      </c>
      <c r="F92" s="11">
        <v>4</v>
      </c>
      <c r="G92" s="58">
        <v>9.5</v>
      </c>
      <c r="H92" s="59">
        <f t="shared" si="3"/>
        <v>21280</v>
      </c>
      <c r="I92" s="11">
        <v>8</v>
      </c>
      <c r="J92" s="11">
        <v>35</v>
      </c>
      <c r="K92" s="11">
        <v>15</v>
      </c>
      <c r="L92" s="11">
        <v>2</v>
      </c>
      <c r="M92" s="11">
        <f t="shared" si="4"/>
        <v>8400</v>
      </c>
    </row>
    <row r="93" spans="2:13" ht="12.75">
      <c r="B93" t="s">
        <v>129</v>
      </c>
      <c r="C93" s="11">
        <v>5</v>
      </c>
      <c r="D93" s="11">
        <v>1.5</v>
      </c>
      <c r="E93" s="11">
        <v>35</v>
      </c>
      <c r="F93" s="11">
        <v>1</v>
      </c>
      <c r="G93" s="58">
        <v>9.5</v>
      </c>
      <c r="H93" s="59">
        <f t="shared" si="3"/>
        <v>2494</v>
      </c>
      <c r="I93" s="11">
        <v>1.5</v>
      </c>
      <c r="J93" s="11">
        <v>35</v>
      </c>
      <c r="K93" s="11">
        <v>15</v>
      </c>
      <c r="L93" s="11">
        <v>2</v>
      </c>
      <c r="M93" s="11">
        <f t="shared" si="4"/>
        <v>1575</v>
      </c>
    </row>
    <row r="94" spans="2:13" ht="12.75">
      <c r="B94" t="s">
        <v>129</v>
      </c>
      <c r="C94" s="11">
        <v>8</v>
      </c>
      <c r="D94" s="11">
        <v>1.5</v>
      </c>
      <c r="E94" s="11">
        <v>35</v>
      </c>
      <c r="F94" s="11">
        <v>2</v>
      </c>
      <c r="G94" s="58">
        <v>9.5</v>
      </c>
      <c r="H94" s="59">
        <f t="shared" si="3"/>
        <v>7980</v>
      </c>
      <c r="I94" s="11">
        <v>3</v>
      </c>
      <c r="J94" s="11">
        <v>35</v>
      </c>
      <c r="K94" s="11">
        <v>15</v>
      </c>
      <c r="L94" s="11">
        <v>2</v>
      </c>
      <c r="M94" s="11">
        <f t="shared" si="4"/>
        <v>3150</v>
      </c>
    </row>
    <row r="95" spans="2:13" ht="12.75">
      <c r="B95" t="s">
        <v>130</v>
      </c>
      <c r="C95" s="11">
        <v>8</v>
      </c>
      <c r="D95" s="11">
        <v>2.5</v>
      </c>
      <c r="E95" s="11">
        <v>35</v>
      </c>
      <c r="F95" s="11">
        <v>1</v>
      </c>
      <c r="G95" s="58">
        <v>9.5</v>
      </c>
      <c r="H95" s="59">
        <f t="shared" si="3"/>
        <v>6650</v>
      </c>
      <c r="I95" s="11">
        <v>2.5</v>
      </c>
      <c r="J95" s="11">
        <v>35</v>
      </c>
      <c r="K95" s="11">
        <v>15</v>
      </c>
      <c r="L95" s="11">
        <v>2</v>
      </c>
      <c r="M95" s="11">
        <f t="shared" si="4"/>
        <v>2625</v>
      </c>
    </row>
    <row r="96" spans="2:13" ht="12.75">
      <c r="B96" t="s">
        <v>131</v>
      </c>
      <c r="C96" s="11">
        <v>8</v>
      </c>
      <c r="D96" s="11">
        <v>1.5</v>
      </c>
      <c r="E96" s="11">
        <v>35</v>
      </c>
      <c r="F96" s="11">
        <v>3</v>
      </c>
      <c r="G96" s="58">
        <v>9.5</v>
      </c>
      <c r="H96" s="59">
        <f t="shared" si="3"/>
        <v>11970</v>
      </c>
      <c r="I96" s="11">
        <v>4.5</v>
      </c>
      <c r="J96" s="11">
        <v>35</v>
      </c>
      <c r="K96" s="11">
        <v>15</v>
      </c>
      <c r="L96" s="11">
        <v>2</v>
      </c>
      <c r="M96" s="11">
        <f t="shared" si="4"/>
        <v>4725</v>
      </c>
    </row>
    <row r="97" spans="8:12" ht="12.75">
      <c r="H97" s="59"/>
      <c r="L97" s="11"/>
    </row>
    <row r="98" spans="1:13" ht="12.75">
      <c r="A98" s="3" t="s">
        <v>36</v>
      </c>
      <c r="H98" s="60">
        <f>SUM(H88:H97)</f>
        <v>66833</v>
      </c>
      <c r="M98" s="61">
        <f>SUM(M88:M97)</f>
        <v>34650</v>
      </c>
    </row>
    <row r="99" spans="1:8" ht="12.75">
      <c r="A99" s="3" t="s">
        <v>132</v>
      </c>
      <c r="H99" s="60"/>
    </row>
    <row r="100" ht="12.75">
      <c r="H100" s="59"/>
    </row>
    <row r="101" spans="1:8" ht="12.75">
      <c r="A101" s="9" t="s">
        <v>133</v>
      </c>
      <c r="H101" s="59"/>
    </row>
    <row r="102" spans="1:13" ht="12.75">
      <c r="A102" t="s">
        <v>134</v>
      </c>
      <c r="B102" t="s">
        <v>135</v>
      </c>
      <c r="C102" s="11">
        <v>8</v>
      </c>
      <c r="D102" s="11">
        <v>6</v>
      </c>
      <c r="E102" s="11">
        <v>4</v>
      </c>
      <c r="F102" s="11">
        <v>1</v>
      </c>
      <c r="G102" s="58">
        <v>9.5</v>
      </c>
      <c r="H102" s="59">
        <f>ROUND(C102*D102*E102*F102*G102,0)</f>
        <v>1824</v>
      </c>
      <c r="I102" s="11">
        <v>6</v>
      </c>
      <c r="J102" s="11">
        <v>4</v>
      </c>
      <c r="K102" s="62">
        <v>13</v>
      </c>
      <c r="L102" s="11">
        <v>5</v>
      </c>
      <c r="M102" s="59">
        <f>ROUND(I102*J102*K102*L102,0)</f>
        <v>1560</v>
      </c>
    </row>
    <row r="103" spans="3:13" ht="12.75">
      <c r="C103" s="11"/>
      <c r="D103" s="11"/>
      <c r="E103" s="11"/>
      <c r="F103" s="11"/>
      <c r="G103" s="58"/>
      <c r="H103" s="59"/>
      <c r="I103" s="11"/>
      <c r="J103" s="11"/>
      <c r="K103" s="62"/>
      <c r="L103" s="11"/>
      <c r="M103" s="59"/>
    </row>
    <row r="104" spans="1:13" ht="12.75">
      <c r="A104" t="s">
        <v>136</v>
      </c>
      <c r="B104" t="s">
        <v>135</v>
      </c>
      <c r="C104" s="11">
        <v>8</v>
      </c>
      <c r="D104" s="11">
        <v>12</v>
      </c>
      <c r="E104" s="11">
        <v>2</v>
      </c>
      <c r="F104" s="11">
        <v>2</v>
      </c>
      <c r="G104" s="58">
        <v>9.5</v>
      </c>
      <c r="H104" s="59">
        <f>ROUND(C104*D104*E104*F104*G104,0)</f>
        <v>3648</v>
      </c>
      <c r="I104" s="11">
        <v>12</v>
      </c>
      <c r="J104" s="11">
        <v>2</v>
      </c>
      <c r="K104" s="62">
        <v>13</v>
      </c>
      <c r="L104" s="11">
        <v>5</v>
      </c>
      <c r="M104" s="59">
        <f>ROUND(I104*J104*K104*L104,0)</f>
        <v>1560</v>
      </c>
    </row>
    <row r="105" spans="9:13" ht="12.75">
      <c r="I105" s="11"/>
      <c r="J105" s="11"/>
      <c r="K105" s="62"/>
      <c r="L105" s="11"/>
      <c r="M105" s="59"/>
    </row>
    <row r="106" spans="1:13" ht="12.75">
      <c r="A106" t="s">
        <v>158</v>
      </c>
      <c r="B106" t="s">
        <v>135</v>
      </c>
      <c r="C106" s="11">
        <v>8</v>
      </c>
      <c r="D106" s="11">
        <v>9</v>
      </c>
      <c r="E106" s="11">
        <v>2</v>
      </c>
      <c r="F106" s="11">
        <v>2</v>
      </c>
      <c r="G106" s="58">
        <v>9.5</v>
      </c>
      <c r="H106" s="59">
        <f>ROUND(C106*D106*E106*F106*G106,0)</f>
        <v>2736</v>
      </c>
      <c r="I106" s="11">
        <v>9</v>
      </c>
      <c r="J106" s="11">
        <v>2</v>
      </c>
      <c r="K106" s="62">
        <v>13</v>
      </c>
      <c r="L106" s="11">
        <v>5</v>
      </c>
      <c r="M106" s="59">
        <f>ROUND(I106*J106*K106*L106,0)</f>
        <v>1170</v>
      </c>
    </row>
    <row r="107" spans="3:13" ht="12.75">
      <c r="C107" s="11"/>
      <c r="D107" s="11"/>
      <c r="E107" s="11"/>
      <c r="F107" s="11"/>
      <c r="H107" s="59"/>
      <c r="I107" s="11"/>
      <c r="J107" s="11"/>
      <c r="K107" s="62"/>
      <c r="L107" s="11"/>
      <c r="M107" s="59"/>
    </row>
    <row r="108" spans="3:8" ht="12.75">
      <c r="C108" s="11"/>
      <c r="D108" s="11"/>
      <c r="E108" s="11"/>
      <c r="F108" s="11"/>
      <c r="H108" s="59"/>
    </row>
    <row r="109" spans="1:13" ht="12.75">
      <c r="A109" s="3" t="s">
        <v>36</v>
      </c>
      <c r="C109" s="11"/>
      <c r="D109" s="11"/>
      <c r="E109" s="11"/>
      <c r="F109" s="11"/>
      <c r="H109" s="60">
        <f>SUM(H102:H108)</f>
        <v>8208</v>
      </c>
      <c r="M109" s="60">
        <f>SUM(M102:M108)</f>
        <v>4290</v>
      </c>
    </row>
    <row r="110" spans="3:13" ht="12.75">
      <c r="C110" s="11"/>
      <c r="D110" s="11"/>
      <c r="E110" s="11"/>
      <c r="F110" s="11"/>
      <c r="L110" s="4" t="s">
        <v>137</v>
      </c>
      <c r="M110" s="60">
        <f>(M109*1.105)</f>
        <v>4740.45</v>
      </c>
    </row>
    <row r="112" spans="1:13" ht="12.75">
      <c r="A112" s="3" t="s">
        <v>138</v>
      </c>
      <c r="C112" s="11"/>
      <c r="D112" s="11"/>
      <c r="E112" s="11"/>
      <c r="F112" s="11"/>
      <c r="H112" s="16">
        <f>H86+H98+H109</f>
        <v>90345</v>
      </c>
      <c r="J112" s="70" t="s">
        <v>139</v>
      </c>
      <c r="K112" s="70"/>
      <c r="M112" s="63">
        <f>SUM(M110+M98+M86)</f>
        <v>49627.95</v>
      </c>
    </row>
    <row r="113" spans="6:13" ht="12.75">
      <c r="F113" s="4"/>
      <c r="G113" s="64"/>
      <c r="H113" s="60"/>
      <c r="J113" s="9"/>
      <c r="K113" s="9"/>
      <c r="M113" s="16"/>
    </row>
    <row r="114" spans="6:13" ht="12.75">
      <c r="F114" s="4"/>
      <c r="G114" s="64"/>
      <c r="H114" s="60"/>
      <c r="J114" s="70" t="s">
        <v>140</v>
      </c>
      <c r="K114" s="70"/>
      <c r="L114" s="64"/>
      <c r="M114" s="16">
        <f>SUM(H112-M112)</f>
        <v>40717.05</v>
      </c>
    </row>
  </sheetData>
  <mergeCells count="6">
    <mergeCell ref="J112:K112"/>
    <mergeCell ref="J114:K114"/>
    <mergeCell ref="J33:K33"/>
    <mergeCell ref="J35:K35"/>
    <mergeCell ref="J73:K73"/>
    <mergeCell ref="J75:K75"/>
  </mergeCells>
  <printOptions/>
  <pageMargins left="0.75" right="0.75" top="1" bottom="1" header="0.5" footer="0.5"/>
  <pageSetup fitToHeight="1" fitToWidth="1" horizontalDpi="600" verticalDpi="600" orientation="portrait" paperSize="5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H46" sqref="H46"/>
    </sheetView>
  </sheetViews>
  <sheetFormatPr defaultColWidth="9.140625" defaultRowHeight="12.75"/>
  <cols>
    <col min="8" max="8" width="13.00390625" style="0" customWidth="1"/>
  </cols>
  <sheetData>
    <row r="1" spans="1:2" ht="12.75">
      <c r="A1" s="9" t="s">
        <v>141</v>
      </c>
      <c r="B1" s="65"/>
    </row>
    <row r="2" ht="13.5" thickBot="1"/>
    <row r="3" spans="1:9" ht="13.5" thickBot="1">
      <c r="A3" s="19"/>
      <c r="B3" s="21" t="s">
        <v>120</v>
      </c>
      <c r="C3" s="21" t="s">
        <v>120</v>
      </c>
      <c r="D3" s="23" t="s">
        <v>55</v>
      </c>
      <c r="E3" s="24"/>
      <c r="F3" s="24"/>
      <c r="G3" s="25"/>
      <c r="H3" s="26"/>
      <c r="I3" s="27"/>
    </row>
    <row r="4" spans="1:9" ht="13.5" thickBot="1">
      <c r="A4" s="29" t="s">
        <v>57</v>
      </c>
      <c r="B4" s="29" t="s">
        <v>122</v>
      </c>
      <c r="C4" s="29" t="s">
        <v>142</v>
      </c>
      <c r="D4" s="33" t="s">
        <v>66</v>
      </c>
      <c r="E4" s="34" t="s">
        <v>67</v>
      </c>
      <c r="F4" s="34" t="s">
        <v>68</v>
      </c>
      <c r="G4" s="35" t="s">
        <v>52</v>
      </c>
      <c r="H4" s="36" t="s">
        <v>70</v>
      </c>
      <c r="I4" s="37" t="s">
        <v>71</v>
      </c>
    </row>
    <row r="5" ht="12.75">
      <c r="A5" t="s">
        <v>143</v>
      </c>
    </row>
    <row r="6" spans="1:8" ht="12.75">
      <c r="A6" t="s">
        <v>144</v>
      </c>
      <c r="B6" s="11">
        <v>20</v>
      </c>
      <c r="C6" s="11">
        <v>1</v>
      </c>
      <c r="D6" s="11">
        <v>2</v>
      </c>
      <c r="E6" s="11">
        <v>39</v>
      </c>
      <c r="F6" s="66">
        <v>13</v>
      </c>
      <c r="G6" s="11">
        <v>3</v>
      </c>
      <c r="H6" s="66">
        <f>SUM(B6*C6*D6*E6*F6*G6)</f>
        <v>60840</v>
      </c>
    </row>
    <row r="7" spans="1:8" ht="12.75">
      <c r="A7" t="s">
        <v>51</v>
      </c>
      <c r="B7" s="11">
        <v>20</v>
      </c>
      <c r="C7" s="11">
        <v>1</v>
      </c>
      <c r="D7" s="11">
        <v>2</v>
      </c>
      <c r="E7" s="11">
        <v>39</v>
      </c>
      <c r="F7" s="66">
        <v>17</v>
      </c>
      <c r="G7" s="11">
        <v>1</v>
      </c>
      <c r="H7" s="66">
        <f>SUM(B7*C7*D7*E7*F7*G7)</f>
        <v>26520</v>
      </c>
    </row>
    <row r="9" spans="1:8" ht="12.75">
      <c r="A9" t="s">
        <v>145</v>
      </c>
      <c r="H9" s="67">
        <f>SUM(H6:H7)</f>
        <v>87360</v>
      </c>
    </row>
    <row r="10" spans="1:8" ht="12.75">
      <c r="A10" t="s">
        <v>146</v>
      </c>
      <c r="H10" s="68">
        <f>H9*0.105</f>
        <v>9172.8</v>
      </c>
    </row>
    <row r="11" spans="1:8" ht="12.75">
      <c r="A11" t="s">
        <v>147</v>
      </c>
      <c r="H11" s="68">
        <f>H9*0.04</f>
        <v>3494.4</v>
      </c>
    </row>
    <row r="13" spans="1:8" ht="12.75">
      <c r="A13" s="9" t="s">
        <v>21</v>
      </c>
      <c r="H13" s="69">
        <f>SUM(H9:H11)</f>
        <v>100027.2</v>
      </c>
    </row>
    <row r="14" ht="12.75">
      <c r="A14" s="9" t="s">
        <v>49</v>
      </c>
    </row>
    <row r="15" ht="13.5" thickBot="1"/>
    <row r="16" spans="1:9" ht="13.5" thickBot="1">
      <c r="A16" s="19"/>
      <c r="B16" s="21" t="s">
        <v>120</v>
      </c>
      <c r="C16" s="21" t="s">
        <v>120</v>
      </c>
      <c r="D16" s="23" t="s">
        <v>55</v>
      </c>
      <c r="E16" s="24"/>
      <c r="F16" s="24"/>
      <c r="G16" s="25"/>
      <c r="H16" s="26"/>
      <c r="I16" s="27"/>
    </row>
    <row r="17" spans="1:9" ht="13.5" thickBot="1">
      <c r="A17" s="29" t="s">
        <v>57</v>
      </c>
      <c r="B17" s="29" t="s">
        <v>122</v>
      </c>
      <c r="C17" s="29" t="s">
        <v>142</v>
      </c>
      <c r="D17" s="33" t="s">
        <v>66</v>
      </c>
      <c r="E17" s="34" t="s">
        <v>67</v>
      </c>
      <c r="F17" s="34" t="s">
        <v>68</v>
      </c>
      <c r="G17" s="35" t="s">
        <v>52</v>
      </c>
      <c r="H17" s="36" t="s">
        <v>70</v>
      </c>
      <c r="I17" s="37" t="s">
        <v>71</v>
      </c>
    </row>
    <row r="18" ht="12.75">
      <c r="A18" t="s">
        <v>143</v>
      </c>
    </row>
    <row r="19" spans="1:8" ht="12.75">
      <c r="A19" t="s">
        <v>144</v>
      </c>
      <c r="B19" s="11">
        <v>28</v>
      </c>
      <c r="C19" s="11">
        <v>1</v>
      </c>
      <c r="D19" s="11">
        <v>2</v>
      </c>
      <c r="E19" s="11">
        <v>10</v>
      </c>
      <c r="F19" s="66">
        <v>13</v>
      </c>
      <c r="G19" s="11">
        <v>3</v>
      </c>
      <c r="H19" s="66">
        <f>SUM(B19*C19*D19*E19*F19*G19)</f>
        <v>21840</v>
      </c>
    </row>
    <row r="20" spans="1:8" ht="12.75">
      <c r="A20" t="s">
        <v>51</v>
      </c>
      <c r="B20" s="11">
        <v>28</v>
      </c>
      <c r="C20" s="11">
        <v>1</v>
      </c>
      <c r="D20" s="11">
        <v>2</v>
      </c>
      <c r="E20" s="11">
        <v>10</v>
      </c>
      <c r="F20" s="66">
        <v>17</v>
      </c>
      <c r="G20" s="11">
        <v>1</v>
      </c>
      <c r="H20" s="66">
        <f>SUM(B20*C20*D20*E20*F20*G20)</f>
        <v>9520</v>
      </c>
    </row>
    <row r="22" spans="1:8" ht="12.75">
      <c r="A22" t="s">
        <v>144</v>
      </c>
      <c r="B22" s="11">
        <v>2</v>
      </c>
      <c r="C22" s="11">
        <v>2</v>
      </c>
      <c r="D22" s="11">
        <v>1.5</v>
      </c>
      <c r="E22" s="11">
        <v>10</v>
      </c>
      <c r="F22" s="66">
        <v>13</v>
      </c>
      <c r="G22" s="11">
        <v>3</v>
      </c>
      <c r="H22" s="66">
        <f>SUM(B22*C22*D22*E22*F22*G22)</f>
        <v>2340</v>
      </c>
    </row>
    <row r="23" spans="1:8" ht="12.75">
      <c r="A23" t="s">
        <v>51</v>
      </c>
      <c r="B23" s="11">
        <v>2</v>
      </c>
      <c r="C23" s="11">
        <v>2</v>
      </c>
      <c r="D23" s="11">
        <v>1.5</v>
      </c>
      <c r="E23" s="11">
        <v>10</v>
      </c>
      <c r="F23" s="66">
        <v>17</v>
      </c>
      <c r="G23" s="11">
        <v>1</v>
      </c>
      <c r="H23" s="66">
        <f>SUM(B23*C23*D23*E23*F23*G23)</f>
        <v>1020</v>
      </c>
    </row>
    <row r="26" ht="12.75">
      <c r="A26" t="s">
        <v>148</v>
      </c>
    </row>
    <row r="27" spans="1:8" ht="12.75">
      <c r="A27" t="s">
        <v>149</v>
      </c>
      <c r="B27" s="11">
        <v>5</v>
      </c>
      <c r="C27" s="11">
        <v>1</v>
      </c>
      <c r="D27" s="11">
        <v>2</v>
      </c>
      <c r="E27" s="11">
        <v>10</v>
      </c>
      <c r="F27" s="66">
        <v>13</v>
      </c>
      <c r="G27" s="11">
        <v>4</v>
      </c>
      <c r="H27" s="66">
        <f>SUM(B27*C27*D27*E27*F27*G27)</f>
        <v>5200</v>
      </c>
    </row>
    <row r="28" spans="1:8" ht="12.75">
      <c r="A28" t="s">
        <v>51</v>
      </c>
      <c r="B28" s="11">
        <v>5</v>
      </c>
      <c r="C28" s="11">
        <v>1</v>
      </c>
      <c r="D28" s="11">
        <v>2</v>
      </c>
      <c r="E28" s="11">
        <v>10</v>
      </c>
      <c r="F28" s="66">
        <v>17</v>
      </c>
      <c r="G28" s="11">
        <v>4</v>
      </c>
      <c r="H28" s="66">
        <f>SUM(B28*C28*D28*E28*F28*G28)</f>
        <v>6800</v>
      </c>
    </row>
    <row r="30" spans="1:8" ht="12.75">
      <c r="A30" t="s">
        <v>145</v>
      </c>
      <c r="H30" s="67">
        <f>SUM(H19:H20,H22:H23,H27:H28)</f>
        <v>46720</v>
      </c>
    </row>
    <row r="31" spans="1:8" ht="12.75">
      <c r="A31" t="s">
        <v>150</v>
      </c>
      <c r="H31" s="68">
        <f>H30*0.105</f>
        <v>4905.599999999999</v>
      </c>
    </row>
    <row r="32" spans="1:8" ht="12.75">
      <c r="A32" t="s">
        <v>147</v>
      </c>
      <c r="H32" s="68">
        <f>H30*0.04</f>
        <v>1868.8</v>
      </c>
    </row>
    <row r="34" spans="1:8" ht="12.75">
      <c r="A34" s="9" t="s">
        <v>21</v>
      </c>
      <c r="H34" s="67">
        <f>SUM(H30:H32)</f>
        <v>53494.4</v>
      </c>
    </row>
    <row r="37" spans="1:8" ht="12.75">
      <c r="A37" s="9" t="s">
        <v>151</v>
      </c>
      <c r="H37" s="69">
        <f>SUM(H34,H13)</f>
        <v>153521.6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Kinesiology &amp; Health Science</dc:creator>
  <cp:keywords/>
  <dc:description/>
  <cp:lastModifiedBy>School of Kinesiology &amp; Health Science</cp:lastModifiedBy>
  <cp:lastPrinted>2010-07-08T19:15:17Z</cp:lastPrinted>
  <dcterms:created xsi:type="dcterms:W3CDTF">2010-05-28T16:49:19Z</dcterms:created>
  <dcterms:modified xsi:type="dcterms:W3CDTF">2010-07-08T19:22:27Z</dcterms:modified>
  <cp:category/>
  <cp:version/>
  <cp:contentType/>
  <cp:contentStatus/>
</cp:coreProperties>
</file>